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codeName="EstaPastaDeTrabalho"/>
  <mc:AlternateContent xmlns:mc="http://schemas.openxmlformats.org/markup-compatibility/2006">
    <mc:Choice Requires="x15">
      <x15ac:absPath xmlns:x15ac="http://schemas.microsoft.com/office/spreadsheetml/2010/11/ac" url="D:\GOOGLE DRIVE - AGIL ENGENHARIA\GESTÃO MARIO\909317_2020 - Pavimentações\5 - Orçamento\"/>
    </mc:Choice>
  </mc:AlternateContent>
  <xr:revisionPtr revIDLastSave="0" documentId="13_ncr:1_{0AFC2530-445D-45E0-A3BD-0F6A16787D10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Empreendimento" sheetId="60" r:id="rId1"/>
    <sheet name="RUA PROJ 1 EST 2+10 A EST 5+10" sheetId="69" r:id="rId2"/>
    <sheet name="RUA PROJ 1 EST 5+10 A EST 8+10" sheetId="70" r:id="rId3"/>
    <sheet name="RUA PROJ 1 EST 8+10 A EST 13+10" sheetId="71" r:id="rId4"/>
    <sheet name="R PROJ 1 EST 13+10 A EST 18+10" sheetId="72" r:id="rId5"/>
    <sheet name="RUA PROJ 2 EST 2+10 A EST 5" sheetId="6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71" l="1"/>
  <c r="B13" i="70"/>
  <c r="B13" i="69"/>
  <c r="B49" i="72"/>
  <c r="F42" i="72"/>
  <c r="B42" i="72"/>
  <c r="B38" i="72"/>
  <c r="F35" i="72"/>
  <c r="B35" i="72"/>
  <c r="F32" i="72"/>
  <c r="B32" i="72"/>
  <c r="F29" i="72"/>
  <c r="B29" i="72"/>
  <c r="F26" i="72"/>
  <c r="B26" i="72"/>
  <c r="B20" i="72"/>
  <c r="B45" i="72" s="1"/>
  <c r="F17" i="72"/>
  <c r="F49" i="72" s="1"/>
  <c r="B17" i="72"/>
  <c r="B10" i="72"/>
  <c r="N9" i="72"/>
  <c r="N2" i="72"/>
  <c r="F2" i="72"/>
  <c r="B13" i="72" s="1"/>
  <c r="D2" i="72"/>
  <c r="F42" i="71"/>
  <c r="B42" i="71"/>
  <c r="F38" i="71"/>
  <c r="B38" i="71"/>
  <c r="F35" i="71"/>
  <c r="B35" i="71"/>
  <c r="F32" i="71"/>
  <c r="B32" i="71"/>
  <c r="F29" i="71"/>
  <c r="B29" i="71"/>
  <c r="B26" i="71"/>
  <c r="B20" i="71"/>
  <c r="B45" i="71" s="1"/>
  <c r="F17" i="71"/>
  <c r="F23" i="71" s="1"/>
  <c r="B17" i="71"/>
  <c r="B10" i="71"/>
  <c r="N9" i="71"/>
  <c r="F26" i="71" s="1"/>
  <c r="N2" i="71"/>
  <c r="F2" i="71"/>
  <c r="D2" i="71"/>
  <c r="B49" i="70"/>
  <c r="B45" i="70"/>
  <c r="F42" i="70"/>
  <c r="B42" i="70"/>
  <c r="F38" i="70"/>
  <c r="B38" i="70"/>
  <c r="F35" i="70"/>
  <c r="B35" i="70"/>
  <c r="F32" i="70"/>
  <c r="B32" i="70"/>
  <c r="F29" i="70"/>
  <c r="B29" i="70"/>
  <c r="F26" i="70"/>
  <c r="B26" i="70"/>
  <c r="B23" i="70"/>
  <c r="B20" i="70"/>
  <c r="F17" i="70"/>
  <c r="F49" i="70" s="1"/>
  <c r="B17" i="70"/>
  <c r="B10" i="70"/>
  <c r="N9" i="70"/>
  <c r="N2" i="70"/>
  <c r="F2" i="70"/>
  <c r="D2" i="70"/>
  <c r="F42" i="69"/>
  <c r="B42" i="69"/>
  <c r="F38" i="69"/>
  <c r="B38" i="69"/>
  <c r="F35" i="69"/>
  <c r="B35" i="69"/>
  <c r="F32" i="69"/>
  <c r="B32" i="69"/>
  <c r="F29" i="69"/>
  <c r="B29" i="69"/>
  <c r="B20" i="69"/>
  <c r="B45" i="69" s="1"/>
  <c r="F17" i="69"/>
  <c r="F49" i="69" s="1"/>
  <c r="B17" i="69"/>
  <c r="B10" i="69"/>
  <c r="N9" i="69"/>
  <c r="F26" i="69" s="1"/>
  <c r="N2" i="69"/>
  <c r="F2" i="69"/>
  <c r="D2" i="69"/>
  <c r="B10" i="66"/>
  <c r="F42" i="66"/>
  <c r="B42" i="66"/>
  <c r="F38" i="66"/>
  <c r="B38" i="66"/>
  <c r="F35" i="66"/>
  <c r="B35" i="66"/>
  <c r="F29" i="66"/>
  <c r="B29" i="66"/>
  <c r="B20" i="66"/>
  <c r="B45" i="66" s="1"/>
  <c r="F17" i="66"/>
  <c r="F49" i="66" s="1"/>
  <c r="B17" i="66"/>
  <c r="N9" i="66"/>
  <c r="F26" i="66" s="1"/>
  <c r="F32" i="66"/>
  <c r="N2" i="66"/>
  <c r="D2" i="66"/>
  <c r="B49" i="71" l="1"/>
  <c r="F23" i="70"/>
  <c r="F49" i="71"/>
  <c r="B23" i="72"/>
  <c r="F23" i="72"/>
  <c r="B23" i="71"/>
  <c r="B23" i="69"/>
  <c r="B26" i="69"/>
  <c r="F23" i="69"/>
  <c r="B49" i="69"/>
  <c r="B23" i="66"/>
  <c r="F23" i="66"/>
  <c r="B26" i="66"/>
  <c r="B32" i="66"/>
  <c r="F2" i="66"/>
  <c r="B13" i="66" s="1"/>
  <c r="B49" i="66"/>
  <c r="D14" i="60" l="1"/>
  <c r="D5" i="60"/>
</calcChain>
</file>

<file path=xl/sharedStrings.xml><?xml version="1.0" encoding="utf-8"?>
<sst xmlns="http://schemas.openxmlformats.org/spreadsheetml/2006/main" count="495" uniqueCount="86">
  <si>
    <t>Extensão</t>
  </si>
  <si>
    <t>m</t>
  </si>
  <si>
    <t>m²</t>
  </si>
  <si>
    <t>PAVIMENTAÇÃO</t>
  </si>
  <si>
    <t>und</t>
  </si>
  <si>
    <t>Nº de rampas</t>
  </si>
  <si>
    <t>x</t>
  </si>
  <si>
    <t>Espessura do passeio</t>
  </si>
  <si>
    <t>m³</t>
  </si>
  <si>
    <t>Área de piso tátil por rampa</t>
  </si>
  <si>
    <t>DIVERSOS</t>
  </si>
  <si>
    <t>Largura média da via</t>
  </si>
  <si>
    <t>Desconto de cruzamentos</t>
  </si>
  <si>
    <t>Alt. Alvenaria do caixão</t>
  </si>
  <si>
    <t>Regularização = Área de locação</t>
  </si>
  <si>
    <t>Linha D'água</t>
  </si>
  <si>
    <t>Área de pintura por rampa</t>
  </si>
  <si>
    <t>XX.1</t>
  </si>
  <si>
    <t>XX.1.1</t>
  </si>
  <si>
    <t>XX.1.2</t>
  </si>
  <si>
    <t>XX.2</t>
  </si>
  <si>
    <t>XX.2.1</t>
  </si>
  <si>
    <t>XX.2.2</t>
  </si>
  <si>
    <t>XX.2.3</t>
  </si>
  <si>
    <t>XX.2.4</t>
  </si>
  <si>
    <t>XX.2.5</t>
  </si>
  <si>
    <t>XX.2.6</t>
  </si>
  <si>
    <t>XX.3</t>
  </si>
  <si>
    <t>XX.3.2</t>
  </si>
  <si>
    <t>XX.3.1</t>
  </si>
  <si>
    <t>Pintura de Rampa = nº de rampas X área de pintura por rampa</t>
  </si>
  <si>
    <t>XX.XX</t>
  </si>
  <si>
    <t>SINALIZAÇÃO</t>
  </si>
  <si>
    <t>XX.XX.1</t>
  </si>
  <si>
    <t xml:space="preserve">un </t>
  </si>
  <si>
    <t>XX.XX.3</t>
  </si>
  <si>
    <t>Placa Circular</t>
  </si>
  <si>
    <t>XX.XX.4</t>
  </si>
  <si>
    <t>Placa de Rua</t>
  </si>
  <si>
    <t>Desc. Fachada das casas</t>
  </si>
  <si>
    <t>Pavimentação em paralelepípedo = Hachura de pavimentação</t>
  </si>
  <si>
    <t>Limpeza de Rua = Área pavimentação</t>
  </si>
  <si>
    <t>Área de Hachura total</t>
  </si>
  <si>
    <t>XX.2.7</t>
  </si>
  <si>
    <t>Área de Hachura piso tátil</t>
  </si>
  <si>
    <t>Piso tátil = (nº de rampas X área de piso tátil por rampa)+(Área de hachura piso tátil)</t>
  </si>
  <si>
    <t>Área de Hachura calçada a conservar</t>
  </si>
  <si>
    <t>Área de Hachura calçada a demolir</t>
  </si>
  <si>
    <t>Área de Hachura calçada a demolir e construir</t>
  </si>
  <si>
    <t>Área de Hachura calçada a executar</t>
  </si>
  <si>
    <t>Passeio = (Área de hachura de calçada a executar + Área de hachura a demolir e construir)  x espessura</t>
  </si>
  <si>
    <t>Demolição de passeio = (Área de Hachura calçada a demolir + Área de Hachura calçada a demolir e construir)</t>
  </si>
  <si>
    <t>Meio fio granítico - Travamento</t>
  </si>
  <si>
    <t>Seção do meio fio</t>
  </si>
  <si>
    <t>Área de Hachura pavimentação</t>
  </si>
  <si>
    <t>SERVIÇOS PRELIMINARES</t>
  </si>
  <si>
    <t>Meio fio = (2 X  extenção) - (Desconto de cruzamentos)</t>
  </si>
  <si>
    <t>Alvenaria = (meio fio - Desc. De fachada) X Alt. Alvenaria do caixão</t>
  </si>
  <si>
    <t>Aterro do caixão do passeio = (Altura do meio fio - espessura do passeio) X área de hachura calçada a executar</t>
  </si>
  <si>
    <t>Caiação = meio fio X largura de desenvolvimento (0,25m)</t>
  </si>
  <si>
    <t>Meio fio granítico = Meio fio para travamento</t>
  </si>
  <si>
    <t>Placa Octogonal</t>
  </si>
  <si>
    <t>Item</t>
  </si>
  <si>
    <t>Descrição</t>
  </si>
  <si>
    <t>01</t>
  </si>
  <si>
    <t>SERVIÇOS GERAIS DO EMPREENDIMENTO</t>
  </si>
  <si>
    <t>01.001</t>
  </si>
  <si>
    <t>Placa de Obra</t>
  </si>
  <si>
    <t>Comp.</t>
  </si>
  <si>
    <t>Larg.</t>
  </si>
  <si>
    <t>Área</t>
  </si>
  <si>
    <t>Und.</t>
  </si>
  <si>
    <t>01.003</t>
  </si>
  <si>
    <t>Placa de Inauguração</t>
  </si>
  <si>
    <t>Quant.</t>
  </si>
  <si>
    <t>02</t>
  </si>
  <si>
    <t>MOBILIZAÇÃO E DESMOBILIZAÇÃO</t>
  </si>
  <si>
    <t>02.001</t>
  </si>
  <si>
    <t>Transporte</t>
  </si>
  <si>
    <t>Distância</t>
  </si>
  <si>
    <t>Viagens</t>
  </si>
  <si>
    <t>Total</t>
  </si>
  <si>
    <t>unidade</t>
  </si>
  <si>
    <t>Km</t>
  </si>
  <si>
    <t>Desconto de Aterro</t>
  </si>
  <si>
    <t>Locação = Extensão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</si>
</sst>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164" fontId="3" fillId="0" borderId="0" applyFont="0" applyFill="0" applyBorder="0" applyAlignment="0" applyProtection="0"/>
  </cellStyleXfs>
  <cellXfs count="37">
    <xf numFmtId="0" fontId="0" fillId="0" borderId="0" xfId="0"/>
    <xf numFmtId="4" fontId="0" fillId="0" borderId="0" xfId="0" applyNumberFormat="1"/>
    <xf numFmtId="4" fontId="1" fillId="0" borderId="0" xfId="0" applyNumberFormat="1" applyFont="1"/>
    <xf numFmtId="4" fontId="2" fillId="0" borderId="0" xfId="0" applyNumberFormat="1" applyFont="1"/>
    <xf numFmtId="49" fontId="0" fillId="0" borderId="0" xfId="0" applyNumberFormat="1"/>
    <xf numFmtId="4" fontId="4" fillId="0" borderId="0" xfId="0" applyNumberFormat="1" applyFont="1" applyAlignment="1">
      <alignment horizontal="right"/>
    </xf>
    <xf numFmtId="4" fontId="4" fillId="0" borderId="0" xfId="0" applyNumberFormat="1" applyFont="1"/>
    <xf numFmtId="4" fontId="0" fillId="0" borderId="3" xfId="0" applyNumberFormat="1" applyBorder="1" applyAlignment="1">
      <alignment vertical="justify"/>
    </xf>
    <xf numFmtId="4" fontId="0" fillId="0" borderId="4" xfId="0" applyNumberFormat="1" applyBorder="1" applyAlignment="1">
      <alignment vertical="justify"/>
    </xf>
    <xf numFmtId="4" fontId="0" fillId="0" borderId="6" xfId="0" applyNumberFormat="1" applyBorder="1" applyAlignment="1">
      <alignment vertical="justify"/>
    </xf>
    <xf numFmtId="2" fontId="0" fillId="0" borderId="0" xfId="0" applyNumberFormat="1"/>
    <xf numFmtId="4" fontId="0" fillId="0" borderId="6" xfId="0" applyNumberFormat="1" applyBorder="1" applyAlignment="1">
      <alignment horizontal="center" vertical="justify"/>
    </xf>
    <xf numFmtId="0" fontId="1" fillId="0" borderId="0" xfId="0" applyFont="1"/>
    <xf numFmtId="4" fontId="0" fillId="0" borderId="1" xfId="0" applyNumberFormat="1" applyBorder="1"/>
    <xf numFmtId="4" fontId="0" fillId="0" borderId="2" xfId="0" applyNumberFormat="1" applyBorder="1"/>
    <xf numFmtId="4" fontId="0" fillId="0" borderId="4" xfId="0" applyNumberFormat="1" applyBorder="1"/>
    <xf numFmtId="4" fontId="0" fillId="0" borderId="3" xfId="0" applyNumberFormat="1" applyFill="1" applyBorder="1"/>
    <xf numFmtId="4" fontId="0" fillId="0" borderId="3" xfId="0" applyNumberFormat="1" applyFill="1" applyBorder="1" applyAlignment="1">
      <alignment vertical="justify"/>
    </xf>
    <xf numFmtId="4" fontId="0" fillId="0" borderId="0" xfId="0" applyNumberFormat="1" applyFill="1"/>
    <xf numFmtId="4" fontId="0" fillId="0" borderId="1" xfId="0" applyNumberFormat="1" applyBorder="1" applyAlignment="1">
      <alignment horizontal="center" vertical="center"/>
    </xf>
    <xf numFmtId="4" fontId="0" fillId="0" borderId="5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4" fontId="0" fillId="0" borderId="7" xfId="0" applyNumberForma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8" xfId="0" applyNumberFormat="1" applyBorder="1" applyAlignment="1">
      <alignment horizontal="center" vertical="center"/>
    </xf>
    <xf numFmtId="4" fontId="0" fillId="0" borderId="3" xfId="0" applyNumberFormat="1" applyFill="1" applyBorder="1" applyAlignment="1">
      <alignment horizontal="right" vertical="center"/>
    </xf>
    <xf numFmtId="4" fontId="0" fillId="0" borderId="6" xfId="0" applyNumberFormat="1" applyFill="1" applyBorder="1" applyAlignment="1">
      <alignment horizontal="right" vertical="center"/>
    </xf>
    <xf numFmtId="4" fontId="0" fillId="0" borderId="6" xfId="0" applyNumberFormat="1" applyBorder="1" applyAlignment="1">
      <alignment horizontal="left" vertical="justify"/>
    </xf>
    <xf numFmtId="4" fontId="0" fillId="0" borderId="4" xfId="0" applyNumberFormat="1" applyBorder="1" applyAlignment="1">
      <alignment horizontal="left" vertical="justify"/>
    </xf>
    <xf numFmtId="4" fontId="0" fillId="0" borderId="1" xfId="0" applyNumberFormat="1" applyBorder="1" applyAlignment="1">
      <alignment horizontal="center" vertical="justify"/>
    </xf>
    <xf numFmtId="4" fontId="0" fillId="0" borderId="2" xfId="0" applyNumberFormat="1" applyBorder="1" applyAlignment="1">
      <alignment horizontal="center" vertical="justify"/>
    </xf>
    <xf numFmtId="4" fontId="0" fillId="0" borderId="3" xfId="0" applyNumberFormat="1" applyFill="1" applyBorder="1" applyAlignment="1">
      <alignment horizontal="center" vertical="justify"/>
    </xf>
    <xf numFmtId="4" fontId="0" fillId="0" borderId="6" xfId="0" applyNumberFormat="1" applyFill="1" applyBorder="1" applyAlignment="1">
      <alignment horizontal="center" vertical="justify"/>
    </xf>
    <xf numFmtId="4" fontId="0" fillId="0" borderId="5" xfId="0" applyNumberFormat="1" applyBorder="1" applyAlignment="1">
      <alignment horizontal="center" vertical="justify"/>
    </xf>
    <xf numFmtId="4" fontId="0" fillId="0" borderId="3" xfId="0" applyNumberFormat="1" applyBorder="1" applyAlignment="1">
      <alignment horizontal="right" vertical="justify"/>
    </xf>
    <xf numFmtId="4" fontId="0" fillId="0" borderId="4" xfId="0" applyNumberFormat="1" applyBorder="1" applyAlignment="1">
      <alignment horizontal="right" vertical="justify"/>
    </xf>
    <xf numFmtId="4" fontId="0" fillId="0" borderId="3" xfId="0" applyNumberFormat="1" applyBorder="1" applyAlignment="1">
      <alignment horizontal="left" vertical="justify"/>
    </xf>
  </cellXfs>
  <cellStyles count="3">
    <cellStyle name="Normal" xfId="0" builtinId="0"/>
    <cellStyle name="Normal 3" xfId="1" xr:uid="{00000000-0005-0000-0000-000001000000}"/>
    <cellStyle name="Separador de milhares 3" xfId="2" xr:uid="{00000000-0005-0000-0000-000002000000}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15</xdr:row>
      <xdr:rowOff>180975</xdr:rowOff>
    </xdr:from>
    <xdr:to>
      <xdr:col>8</xdr:col>
      <xdr:colOff>355425</xdr:colOff>
      <xdr:row>33</xdr:row>
      <xdr:rowOff>29100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B6477CE-C171-467B-871F-5CE8A2F0C9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3048000"/>
          <a:ext cx="6480000" cy="3277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5"/>
  <sheetViews>
    <sheetView view="pageLayout" topLeftCell="A7" zoomScaleNormal="100" workbookViewId="0">
      <selection activeCell="H14" sqref="H14"/>
    </sheetView>
  </sheetViews>
  <sheetFormatPr defaultRowHeight="15" x14ac:dyDescent="0.25"/>
  <cols>
    <col min="2" max="2" width="22.85546875" style="1" customWidth="1"/>
    <col min="3" max="3" width="9.28515625" style="1" customWidth="1"/>
    <col min="4" max="5" width="9.140625" style="1"/>
    <col min="6" max="6" width="11" style="1" customWidth="1"/>
    <col min="7" max="7" width="9.140625" style="10"/>
  </cols>
  <sheetData>
    <row r="1" spans="1:5" x14ac:dyDescent="0.25">
      <c r="A1" t="s">
        <v>62</v>
      </c>
      <c r="B1" s="1" t="s">
        <v>63</v>
      </c>
    </row>
    <row r="2" spans="1:5" x14ac:dyDescent="0.25">
      <c r="A2" s="4" t="s">
        <v>64</v>
      </c>
      <c r="B2" s="1" t="s">
        <v>65</v>
      </c>
    </row>
    <row r="3" spans="1:5" x14ac:dyDescent="0.25">
      <c r="A3" s="4" t="s">
        <v>66</v>
      </c>
      <c r="B3" s="1" t="s">
        <v>67</v>
      </c>
    </row>
    <row r="4" spans="1:5" x14ac:dyDescent="0.25">
      <c r="A4" s="4"/>
      <c r="B4" s="1" t="s">
        <v>68</v>
      </c>
      <c r="C4" s="1" t="s">
        <v>69</v>
      </c>
      <c r="D4" s="1" t="s">
        <v>70</v>
      </c>
      <c r="E4" s="1" t="s">
        <v>71</v>
      </c>
    </row>
    <row r="5" spans="1:5" x14ac:dyDescent="0.25">
      <c r="A5" s="4"/>
      <c r="B5" s="1">
        <v>3</v>
      </c>
      <c r="C5" s="1">
        <v>2</v>
      </c>
      <c r="D5" s="1">
        <f>C5*B5</f>
        <v>6</v>
      </c>
      <c r="E5" s="1" t="s">
        <v>2</v>
      </c>
    </row>
    <row r="6" spans="1:5" x14ac:dyDescent="0.25">
      <c r="A6" s="4"/>
    </row>
    <row r="7" spans="1:5" x14ac:dyDescent="0.25">
      <c r="A7" s="4" t="s">
        <v>72</v>
      </c>
      <c r="B7" s="1" t="s">
        <v>73</v>
      </c>
    </row>
    <row r="8" spans="1:5" x14ac:dyDescent="0.25">
      <c r="B8" s="1" t="s">
        <v>74</v>
      </c>
      <c r="C8" s="1" t="s">
        <v>4</v>
      </c>
    </row>
    <row r="9" spans="1:5" x14ac:dyDescent="0.25">
      <c r="B9" s="1">
        <v>1</v>
      </c>
      <c r="C9" s="1" t="s">
        <v>4</v>
      </c>
    </row>
    <row r="10" spans="1:5" x14ac:dyDescent="0.25">
      <c r="A10" s="4"/>
    </row>
    <row r="11" spans="1:5" x14ac:dyDescent="0.25">
      <c r="A11" s="4" t="s">
        <v>75</v>
      </c>
      <c r="B11" s="1" t="s">
        <v>76</v>
      </c>
    </row>
    <row r="12" spans="1:5" ht="15.75" customHeight="1" x14ac:dyDescent="0.25">
      <c r="A12" s="4" t="s">
        <v>77</v>
      </c>
      <c r="B12" s="1" t="s">
        <v>78</v>
      </c>
    </row>
    <row r="13" spans="1:5" x14ac:dyDescent="0.25">
      <c r="B13" s="1" t="s">
        <v>79</v>
      </c>
      <c r="C13" s="1" t="s">
        <v>80</v>
      </c>
      <c r="D13" s="1" t="s">
        <v>81</v>
      </c>
      <c r="E13" s="1" t="s">
        <v>82</v>
      </c>
    </row>
    <row r="14" spans="1:5" x14ac:dyDescent="0.25">
      <c r="B14" s="18">
        <v>78</v>
      </c>
      <c r="C14" s="1">
        <v>2</v>
      </c>
      <c r="D14" s="1">
        <f>B14*C14</f>
        <v>156</v>
      </c>
      <c r="E14" s="1" t="s">
        <v>83</v>
      </c>
    </row>
    <row r="25" spans="11:11" x14ac:dyDescent="0.25">
      <c r="K25" s="12"/>
    </row>
  </sheetData>
  <pageMargins left="0.511811024" right="0.511811024" top="1.1041666666666667" bottom="0.78740157499999996" header="0.31496062000000002" footer="0.31496062000000002"/>
  <pageSetup paperSize="9" scale="94" fitToHeight="0" orientation="portrait" r:id="rId1"/>
  <headerFooter>
    <oddHeader>&amp;C&amp;"-,Negrito"&amp;12MEMÓRIA DE CÁLCULO
&amp;A&amp;RPágina &amp;P de 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363AD-3FB2-4FA5-A857-95BA9E374EB1}">
  <sheetPr>
    <pageSetUpPr fitToPage="1"/>
  </sheetPr>
  <dimension ref="A1:O55"/>
  <sheetViews>
    <sheetView tabSelected="1" view="pageLayout" topLeftCell="B25" zoomScaleNormal="100" zoomScaleSheetLayoutView="100" workbookViewId="0">
      <selection activeCell="H3" sqref="H3:I3"/>
    </sheetView>
  </sheetViews>
  <sheetFormatPr defaultRowHeight="15" x14ac:dyDescent="0.25"/>
  <cols>
    <col min="1" max="1" width="9.28515625" style="4" hidden="1" customWidth="1"/>
    <col min="2" max="2" width="10.85546875" style="1" customWidth="1"/>
    <col min="3" max="3" width="3.7109375" style="1" customWidth="1"/>
    <col min="4" max="4" width="6.42578125" style="1" customWidth="1"/>
    <col min="5" max="5" width="4.85546875" style="1" customWidth="1"/>
    <col min="6" max="6" width="13.5703125" style="1" customWidth="1"/>
    <col min="7" max="7" width="3.42578125" style="1" customWidth="1"/>
    <col min="8" max="8" width="14.7109375" style="1" customWidth="1"/>
    <col min="9" max="9" width="4.42578125" style="1" customWidth="1"/>
    <col min="10" max="10" width="12.85546875" style="1" customWidth="1"/>
    <col min="11" max="11" width="4.5703125" style="1" customWidth="1"/>
    <col min="12" max="12" width="11.85546875" style="1" customWidth="1"/>
    <col min="13" max="13" width="4.85546875" style="1" customWidth="1"/>
    <col min="14" max="14" width="9.140625" style="1" customWidth="1"/>
    <col min="15" max="16384" width="9.140625" style="1"/>
  </cols>
  <sheetData>
    <row r="1" spans="1:15" ht="29.25" customHeight="1" x14ac:dyDescent="0.25">
      <c r="B1" s="29" t="s">
        <v>0</v>
      </c>
      <c r="C1" s="30"/>
      <c r="D1" s="29" t="s">
        <v>11</v>
      </c>
      <c r="E1" s="30"/>
      <c r="F1" s="29" t="s">
        <v>42</v>
      </c>
      <c r="G1" s="30"/>
      <c r="H1" s="29" t="s">
        <v>12</v>
      </c>
      <c r="I1" s="30"/>
      <c r="J1" s="29" t="s">
        <v>15</v>
      </c>
      <c r="K1" s="33"/>
      <c r="L1" s="33"/>
      <c r="M1" s="30"/>
      <c r="N1" s="29" t="s">
        <v>13</v>
      </c>
      <c r="O1" s="30"/>
    </row>
    <row r="2" spans="1:15" x14ac:dyDescent="0.25">
      <c r="B2" s="17">
        <v>60</v>
      </c>
      <c r="C2" s="8" t="s">
        <v>1</v>
      </c>
      <c r="D2" s="7">
        <f>B4/B2</f>
        <v>5.0194999999999999</v>
      </c>
      <c r="E2" s="8" t="s">
        <v>1</v>
      </c>
      <c r="F2" s="7">
        <f>B4+F4+H4+J6+J4</f>
        <v>382.05000000000007</v>
      </c>
      <c r="G2" s="8" t="s">
        <v>2</v>
      </c>
      <c r="H2" s="17">
        <v>26</v>
      </c>
      <c r="I2" s="8" t="s">
        <v>1</v>
      </c>
      <c r="J2" s="34">
        <v>0.3</v>
      </c>
      <c r="K2" s="35"/>
      <c r="L2" s="36" t="s">
        <v>1</v>
      </c>
      <c r="M2" s="28"/>
      <c r="N2" s="7">
        <f>D6-N4</f>
        <v>0.15000000000000002</v>
      </c>
      <c r="O2" s="8" t="s">
        <v>1</v>
      </c>
    </row>
    <row r="3" spans="1:15" ht="59.25" customHeight="1" x14ac:dyDescent="0.25">
      <c r="B3" s="29" t="s">
        <v>54</v>
      </c>
      <c r="C3" s="33"/>
      <c r="D3" s="33"/>
      <c r="E3" s="30"/>
      <c r="F3" s="29" t="s">
        <v>49</v>
      </c>
      <c r="G3" s="30"/>
      <c r="H3" s="29" t="s">
        <v>46</v>
      </c>
      <c r="I3" s="30"/>
      <c r="J3" s="29" t="s">
        <v>44</v>
      </c>
      <c r="K3" s="30"/>
      <c r="L3" s="29" t="s">
        <v>16</v>
      </c>
      <c r="M3" s="30"/>
      <c r="N3" s="29" t="s">
        <v>7</v>
      </c>
      <c r="O3" s="30"/>
    </row>
    <row r="4" spans="1:15" x14ac:dyDescent="0.25">
      <c r="B4" s="31">
        <v>301.17</v>
      </c>
      <c r="C4" s="32"/>
      <c r="D4" s="32"/>
      <c r="E4" s="8" t="s">
        <v>2</v>
      </c>
      <c r="F4" s="17">
        <v>69.41</v>
      </c>
      <c r="G4" s="8" t="s">
        <v>2</v>
      </c>
      <c r="H4" s="17">
        <v>0</v>
      </c>
      <c r="I4" s="8" t="s">
        <v>2</v>
      </c>
      <c r="J4" s="17">
        <v>11.47</v>
      </c>
      <c r="K4" s="8" t="s">
        <v>2</v>
      </c>
      <c r="L4" s="7">
        <v>7.2</v>
      </c>
      <c r="M4" s="8" t="s">
        <v>2</v>
      </c>
      <c r="N4" s="7">
        <v>0.05</v>
      </c>
      <c r="O4" s="8" t="s">
        <v>1</v>
      </c>
    </row>
    <row r="5" spans="1:15" ht="44.25" customHeight="1" x14ac:dyDescent="0.25">
      <c r="B5" s="29" t="s">
        <v>53</v>
      </c>
      <c r="C5" s="33"/>
      <c r="D5" s="33"/>
      <c r="E5" s="30"/>
      <c r="F5" s="29" t="s">
        <v>39</v>
      </c>
      <c r="G5" s="30"/>
      <c r="H5" s="29" t="s">
        <v>47</v>
      </c>
      <c r="I5" s="30"/>
      <c r="J5" s="29" t="s">
        <v>48</v>
      </c>
      <c r="K5" s="30"/>
      <c r="L5" s="29" t="s">
        <v>9</v>
      </c>
      <c r="M5" s="30"/>
      <c r="N5" s="29" t="s">
        <v>5</v>
      </c>
      <c r="O5" s="30"/>
    </row>
    <row r="6" spans="1:15" x14ac:dyDescent="0.25">
      <c r="B6" s="7">
        <v>0.115</v>
      </c>
      <c r="C6" s="11" t="s">
        <v>6</v>
      </c>
      <c r="D6" s="9">
        <v>0.2</v>
      </c>
      <c r="E6" s="8"/>
      <c r="F6" s="17">
        <v>0</v>
      </c>
      <c r="G6" s="8" t="s">
        <v>1</v>
      </c>
      <c r="H6" s="17">
        <v>0</v>
      </c>
      <c r="I6" s="8" t="s">
        <v>2</v>
      </c>
      <c r="J6" s="17">
        <v>0</v>
      </c>
      <c r="K6" s="8" t="s">
        <v>2</v>
      </c>
      <c r="L6" s="7">
        <v>1.1000000000000001</v>
      </c>
      <c r="M6" s="8" t="s">
        <v>2</v>
      </c>
      <c r="N6" s="17">
        <v>3</v>
      </c>
      <c r="O6" s="8" t="s">
        <v>4</v>
      </c>
    </row>
    <row r="7" spans="1:15" ht="6" customHeight="1" x14ac:dyDescent="0.25">
      <c r="J7" s="19" t="s">
        <v>52</v>
      </c>
      <c r="K7" s="20"/>
      <c r="L7" s="20"/>
      <c r="M7" s="21"/>
    </row>
    <row r="8" spans="1:15" x14ac:dyDescent="0.25">
      <c r="A8" s="4" t="s">
        <v>17</v>
      </c>
      <c r="B8" s="2" t="s">
        <v>55</v>
      </c>
      <c r="J8" s="22"/>
      <c r="K8" s="23"/>
      <c r="L8" s="23"/>
      <c r="M8" s="24"/>
      <c r="N8" s="13" t="s">
        <v>84</v>
      </c>
      <c r="O8" s="14"/>
    </row>
    <row r="9" spans="1:15" ht="15" customHeight="1" x14ac:dyDescent="0.25">
      <c r="A9" s="4" t="s">
        <v>18</v>
      </c>
      <c r="B9" s="1" t="s">
        <v>85</v>
      </c>
      <c r="J9" s="25">
        <v>5</v>
      </c>
      <c r="K9" s="26"/>
      <c r="L9" s="27" t="s">
        <v>1</v>
      </c>
      <c r="M9" s="28"/>
      <c r="N9" s="16">
        <f>N6*3.36</f>
        <v>10.08</v>
      </c>
      <c r="O9" s="15" t="s">
        <v>1</v>
      </c>
    </row>
    <row r="10" spans="1:15" x14ac:dyDescent="0.25">
      <c r="B10" s="3">
        <f>B2</f>
        <v>60</v>
      </c>
      <c r="C10" s="3" t="s">
        <v>1</v>
      </c>
    </row>
    <row r="12" spans="1:15" x14ac:dyDescent="0.25">
      <c r="A12" s="4" t="s">
        <v>19</v>
      </c>
      <c r="B12" s="1" t="s">
        <v>14</v>
      </c>
    </row>
    <row r="13" spans="1:15" x14ac:dyDescent="0.25">
      <c r="B13" s="3">
        <f>F2</f>
        <v>382.05000000000007</v>
      </c>
      <c r="C13" s="3" t="s">
        <v>2</v>
      </c>
    </row>
    <row r="15" spans="1:15" x14ac:dyDescent="0.25">
      <c r="A15" s="4" t="s">
        <v>20</v>
      </c>
      <c r="B15" s="2" t="s">
        <v>3</v>
      </c>
    </row>
    <row r="16" spans="1:15" x14ac:dyDescent="0.25">
      <c r="A16" s="4" t="s">
        <v>21</v>
      </c>
      <c r="B16" s="1" t="s">
        <v>56</v>
      </c>
    </row>
    <row r="17" spans="1:7" x14ac:dyDescent="0.25">
      <c r="B17" s="3" t="str">
        <f>"(2*"&amp;B2&amp;")-("&amp;H2&amp;") = "</f>
        <v xml:space="preserve">(2*60)-(26) = </v>
      </c>
      <c r="C17" s="3"/>
      <c r="F17" s="5">
        <f>(2*B2)-(H2)</f>
        <v>94</v>
      </c>
      <c r="G17" s="2" t="s">
        <v>1</v>
      </c>
    </row>
    <row r="19" spans="1:7" x14ac:dyDescent="0.25">
      <c r="A19" s="4" t="s">
        <v>22</v>
      </c>
      <c r="B19" s="1" t="s">
        <v>40</v>
      </c>
    </row>
    <row r="20" spans="1:7" x14ac:dyDescent="0.25">
      <c r="B20" s="6">
        <f>B4</f>
        <v>301.17</v>
      </c>
      <c r="C20" s="6" t="s">
        <v>2</v>
      </c>
    </row>
    <row r="22" spans="1:7" x14ac:dyDescent="0.25">
      <c r="A22" s="4" t="s">
        <v>23</v>
      </c>
      <c r="B22" s="1" t="s">
        <v>57</v>
      </c>
    </row>
    <row r="23" spans="1:7" x14ac:dyDescent="0.25">
      <c r="B23" s="3" t="str">
        <f>"("&amp;F17&amp;"-"&amp;F6&amp;")*"&amp;N2&amp;" = "</f>
        <v xml:space="preserve">(94-0)*0,15 = </v>
      </c>
      <c r="C23" s="3"/>
      <c r="F23" s="6">
        <f>(F17-F6)*N2</f>
        <v>14.100000000000001</v>
      </c>
      <c r="G23" s="2" t="s">
        <v>2</v>
      </c>
    </row>
    <row r="25" spans="1:7" x14ac:dyDescent="0.25">
      <c r="A25" s="4" t="s">
        <v>24</v>
      </c>
      <c r="B25" s="1" t="s">
        <v>58</v>
      </c>
    </row>
    <row r="26" spans="1:7" x14ac:dyDescent="0.25">
      <c r="B26" s="3" t="str">
        <f>"("&amp;D6&amp;" - "&amp;N4&amp;")*("&amp;F4&amp;"-"&amp;N9&amp;")="</f>
        <v>(0,2 - 0,05)*(69,41-10,08)=</v>
      </c>
      <c r="C26" s="3"/>
      <c r="F26" s="6">
        <f>(D6-N4)*(F4-N9)</f>
        <v>8.8995000000000015</v>
      </c>
      <c r="G26" s="2" t="s">
        <v>8</v>
      </c>
    </row>
    <row r="28" spans="1:7" x14ac:dyDescent="0.25">
      <c r="A28" s="4" t="s">
        <v>25</v>
      </c>
      <c r="B28" s="1" t="s">
        <v>50</v>
      </c>
    </row>
    <row r="29" spans="1:7" x14ac:dyDescent="0.25">
      <c r="B29" s="3" t="str">
        <f>"("&amp;F4&amp;"+"&amp;J6&amp;")*"&amp;N4&amp;" = "</f>
        <v xml:space="preserve">(69,41+0)*0,05 = </v>
      </c>
      <c r="C29" s="3"/>
      <c r="F29" s="6">
        <f>(F4+J6)*N4</f>
        <v>3.4704999999999999</v>
      </c>
      <c r="G29" s="2" t="s">
        <v>8</v>
      </c>
    </row>
    <row r="31" spans="1:7" x14ac:dyDescent="0.25">
      <c r="A31" s="4" t="s">
        <v>26</v>
      </c>
      <c r="B31" s="1" t="s">
        <v>45</v>
      </c>
    </row>
    <row r="32" spans="1:7" x14ac:dyDescent="0.25">
      <c r="B32" s="3" t="str">
        <f>"("&amp;N6&amp;"*"&amp;L6&amp;")+"&amp;J4&amp;"="</f>
        <v>(3*1,1)+11,47=</v>
      </c>
      <c r="C32" s="3"/>
      <c r="F32" s="6">
        <f>(N6*L6)+J4</f>
        <v>14.770000000000001</v>
      </c>
      <c r="G32" s="2" t="s">
        <v>2</v>
      </c>
    </row>
    <row r="34" spans="1:7" x14ac:dyDescent="0.25">
      <c r="A34" s="4" t="s">
        <v>43</v>
      </c>
      <c r="B34" s="1" t="s">
        <v>51</v>
      </c>
    </row>
    <row r="35" spans="1:7" x14ac:dyDescent="0.25">
      <c r="B35" s="3" t="str">
        <f>J6&amp;"+"&amp;H6&amp;" ="</f>
        <v>0+0 =</v>
      </c>
      <c r="C35" s="3"/>
      <c r="F35" s="6">
        <f>J6+H6</f>
        <v>0</v>
      </c>
      <c r="G35" s="2" t="s">
        <v>2</v>
      </c>
    </row>
    <row r="36" spans="1:7" x14ac:dyDescent="0.25">
      <c r="B36" s="3"/>
      <c r="C36" s="3"/>
      <c r="F36" s="6"/>
      <c r="G36" s="2"/>
    </row>
    <row r="37" spans="1:7" x14ac:dyDescent="0.25">
      <c r="B37" s="1" t="s">
        <v>60</v>
      </c>
      <c r="C37" s="3"/>
      <c r="F37" s="6"/>
      <c r="G37" s="2"/>
    </row>
    <row r="38" spans="1:7" x14ac:dyDescent="0.25">
      <c r="B38" s="3">
        <f>J9</f>
        <v>5</v>
      </c>
      <c r="C38" s="3"/>
      <c r="F38" s="6">
        <f>J9</f>
        <v>5</v>
      </c>
      <c r="G38" s="2" t="s">
        <v>1</v>
      </c>
    </row>
    <row r="40" spans="1:7" x14ac:dyDescent="0.25">
      <c r="A40" s="4" t="s">
        <v>27</v>
      </c>
      <c r="B40" s="2" t="s">
        <v>10</v>
      </c>
    </row>
    <row r="41" spans="1:7" x14ac:dyDescent="0.25">
      <c r="A41" s="4" t="s">
        <v>29</v>
      </c>
      <c r="B41" s="1" t="s">
        <v>30</v>
      </c>
    </row>
    <row r="42" spans="1:7" x14ac:dyDescent="0.25">
      <c r="B42" s="3" t="str">
        <f>N6&amp;"*"&amp;L4&amp;" ="</f>
        <v>3*7,2 =</v>
      </c>
      <c r="C42" s="3"/>
      <c r="F42" s="6">
        <f>N6*L4</f>
        <v>21.6</v>
      </c>
      <c r="G42" s="2" t="s">
        <v>2</v>
      </c>
    </row>
    <row r="44" spans="1:7" x14ac:dyDescent="0.25">
      <c r="A44" s="4" t="s">
        <v>28</v>
      </c>
      <c r="B44" s="1" t="s">
        <v>41</v>
      </c>
    </row>
    <row r="45" spans="1:7" x14ac:dyDescent="0.25">
      <c r="B45" s="6">
        <f>B20</f>
        <v>301.17</v>
      </c>
      <c r="C45" s="6" t="s">
        <v>2</v>
      </c>
    </row>
    <row r="47" spans="1:7" x14ac:dyDescent="0.25">
      <c r="A47" s="4" t="s">
        <v>31</v>
      </c>
      <c r="B47" s="2" t="s">
        <v>32</v>
      </c>
    </row>
    <row r="48" spans="1:7" x14ac:dyDescent="0.25">
      <c r="A48" s="4" t="s">
        <v>33</v>
      </c>
      <c r="B48" s="1" t="s">
        <v>59</v>
      </c>
    </row>
    <row r="49" spans="1:11" x14ac:dyDescent="0.25">
      <c r="B49" s="3" t="str">
        <f>F17&amp;"*0,25 = "</f>
        <v xml:space="preserve">94*0,25 = </v>
      </c>
      <c r="C49" s="3"/>
      <c r="F49" s="6">
        <f>F17*0.25</f>
        <v>23.5</v>
      </c>
      <c r="G49" s="6" t="s">
        <v>2</v>
      </c>
    </row>
    <row r="51" spans="1:11" ht="14.25" customHeight="1" x14ac:dyDescent="0.25"/>
    <row r="52" spans="1:11" x14ac:dyDescent="0.25">
      <c r="A52" s="4" t="s">
        <v>35</v>
      </c>
      <c r="B52" s="1" t="s">
        <v>61</v>
      </c>
      <c r="F52" s="1" t="s">
        <v>38</v>
      </c>
      <c r="J52" s="1" t="s">
        <v>36</v>
      </c>
    </row>
    <row r="53" spans="1:11" x14ac:dyDescent="0.25">
      <c r="B53" s="6">
        <v>0</v>
      </c>
      <c r="C53" s="6" t="s">
        <v>34</v>
      </c>
      <c r="F53" s="6">
        <v>1</v>
      </c>
      <c r="G53" s="6" t="s">
        <v>34</v>
      </c>
      <c r="J53" s="6">
        <v>0</v>
      </c>
      <c r="K53" s="6" t="s">
        <v>34</v>
      </c>
    </row>
    <row r="55" spans="1:11" x14ac:dyDescent="0.25">
      <c r="A55" s="4" t="s">
        <v>37</v>
      </c>
    </row>
  </sheetData>
  <mergeCells count="24">
    <mergeCell ref="N1:O1"/>
    <mergeCell ref="B1:C1"/>
    <mergeCell ref="D1:E1"/>
    <mergeCell ref="F1:G1"/>
    <mergeCell ref="H1:I1"/>
    <mergeCell ref="J1:M1"/>
    <mergeCell ref="J2:K2"/>
    <mergeCell ref="L2:M2"/>
    <mergeCell ref="B3:E3"/>
    <mergeCell ref="F3:G3"/>
    <mergeCell ref="H3:I3"/>
    <mergeCell ref="J3:K3"/>
    <mergeCell ref="L3:M3"/>
    <mergeCell ref="J7:M8"/>
    <mergeCell ref="J9:K9"/>
    <mergeCell ref="L9:M9"/>
    <mergeCell ref="N3:O3"/>
    <mergeCell ref="B4:D4"/>
    <mergeCell ref="B5:E5"/>
    <mergeCell ref="F5:G5"/>
    <mergeCell ref="H5:I5"/>
    <mergeCell ref="J5:K5"/>
    <mergeCell ref="L5:M5"/>
    <mergeCell ref="N5:O5"/>
  </mergeCells>
  <printOptions horizontalCentered="1"/>
  <pageMargins left="0.23622047244094491" right="0.23622047244094491" top="0.9296875" bottom="0.74803149606299213" header="0.31496062992125984" footer="0.31496062992125984"/>
  <pageSetup paperSize="9" scale="85" orientation="portrait" horizontalDpi="4294967293" verticalDpi="4294967293" r:id="rId1"/>
  <headerFooter>
    <oddHeader>&amp;L&amp;9
&amp;C&amp;"-,Negrito"MEMÓRIA DE CÁLCULO
&amp;A&amp;RPágina &amp;P de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2ACF6-150E-493D-96E6-CB12995F7B79}">
  <sheetPr>
    <pageSetUpPr fitToPage="1"/>
  </sheetPr>
  <dimension ref="A1:O55"/>
  <sheetViews>
    <sheetView view="pageLayout" topLeftCell="B30" zoomScaleNormal="100" zoomScaleSheetLayoutView="100" workbookViewId="0">
      <selection activeCell="B54" sqref="B54"/>
    </sheetView>
  </sheetViews>
  <sheetFormatPr defaultRowHeight="15" x14ac:dyDescent="0.25"/>
  <cols>
    <col min="1" max="1" width="9.28515625" style="4" hidden="1" customWidth="1"/>
    <col min="2" max="2" width="10.85546875" style="1" customWidth="1"/>
    <col min="3" max="3" width="3.7109375" style="1" customWidth="1"/>
    <col min="4" max="4" width="6.42578125" style="1" customWidth="1"/>
    <col min="5" max="5" width="4.85546875" style="1" customWidth="1"/>
    <col min="6" max="6" width="13.5703125" style="1" customWidth="1"/>
    <col min="7" max="7" width="3.42578125" style="1" customWidth="1"/>
    <col min="8" max="8" width="14.7109375" style="1" customWidth="1"/>
    <col min="9" max="9" width="4.42578125" style="1" customWidth="1"/>
    <col min="10" max="10" width="12.85546875" style="1" customWidth="1"/>
    <col min="11" max="11" width="4.5703125" style="1" customWidth="1"/>
    <col min="12" max="12" width="11.85546875" style="1" customWidth="1"/>
    <col min="13" max="13" width="4.85546875" style="1" customWidth="1"/>
    <col min="14" max="14" width="9.140625" style="1" customWidth="1"/>
    <col min="15" max="16384" width="9.140625" style="1"/>
  </cols>
  <sheetData>
    <row r="1" spans="1:15" ht="29.25" customHeight="1" x14ac:dyDescent="0.25">
      <c r="B1" s="29" t="s">
        <v>0</v>
      </c>
      <c r="C1" s="30"/>
      <c r="D1" s="29" t="s">
        <v>11</v>
      </c>
      <c r="E1" s="30"/>
      <c r="F1" s="29" t="s">
        <v>42</v>
      </c>
      <c r="G1" s="30"/>
      <c r="H1" s="29" t="s">
        <v>12</v>
      </c>
      <c r="I1" s="30"/>
      <c r="J1" s="29" t="s">
        <v>15</v>
      </c>
      <c r="K1" s="33"/>
      <c r="L1" s="33"/>
      <c r="M1" s="30"/>
      <c r="N1" s="29" t="s">
        <v>13</v>
      </c>
      <c r="O1" s="30"/>
    </row>
    <row r="2" spans="1:15" x14ac:dyDescent="0.25">
      <c r="B2" s="17">
        <v>60</v>
      </c>
      <c r="C2" s="8" t="s">
        <v>1</v>
      </c>
      <c r="D2" s="7">
        <f>B4/B2</f>
        <v>11.294333333333332</v>
      </c>
      <c r="E2" s="8" t="s">
        <v>1</v>
      </c>
      <c r="F2" s="7">
        <f>B4+F4+H4+J6+J4</f>
        <v>836.77</v>
      </c>
      <c r="G2" s="8" t="s">
        <v>2</v>
      </c>
      <c r="H2" s="17">
        <v>0</v>
      </c>
      <c r="I2" s="8" t="s">
        <v>1</v>
      </c>
      <c r="J2" s="34">
        <v>0.3</v>
      </c>
      <c r="K2" s="35"/>
      <c r="L2" s="36" t="s">
        <v>1</v>
      </c>
      <c r="M2" s="28"/>
      <c r="N2" s="7">
        <f>D6-N4</f>
        <v>0.15000000000000002</v>
      </c>
      <c r="O2" s="8" t="s">
        <v>1</v>
      </c>
    </row>
    <row r="3" spans="1:15" ht="59.25" customHeight="1" x14ac:dyDescent="0.25">
      <c r="B3" s="29" t="s">
        <v>54</v>
      </c>
      <c r="C3" s="33"/>
      <c r="D3" s="33"/>
      <c r="E3" s="30"/>
      <c r="F3" s="29" t="s">
        <v>49</v>
      </c>
      <c r="G3" s="30"/>
      <c r="H3" s="29" t="s">
        <v>46</v>
      </c>
      <c r="I3" s="30"/>
      <c r="J3" s="29" t="s">
        <v>44</v>
      </c>
      <c r="K3" s="30"/>
      <c r="L3" s="29" t="s">
        <v>16</v>
      </c>
      <c r="M3" s="30"/>
      <c r="N3" s="29" t="s">
        <v>7</v>
      </c>
      <c r="O3" s="30"/>
    </row>
    <row r="4" spans="1:15" x14ac:dyDescent="0.25">
      <c r="B4" s="31">
        <v>677.66</v>
      </c>
      <c r="C4" s="32"/>
      <c r="D4" s="32"/>
      <c r="E4" s="8" t="s">
        <v>2</v>
      </c>
      <c r="F4" s="17">
        <v>127.17</v>
      </c>
      <c r="G4" s="8" t="s">
        <v>2</v>
      </c>
      <c r="H4" s="17">
        <v>0</v>
      </c>
      <c r="I4" s="8" t="s">
        <v>2</v>
      </c>
      <c r="J4" s="17">
        <v>31.94</v>
      </c>
      <c r="K4" s="8" t="s">
        <v>2</v>
      </c>
      <c r="L4" s="7">
        <v>7.2</v>
      </c>
      <c r="M4" s="8" t="s">
        <v>2</v>
      </c>
      <c r="N4" s="7">
        <v>0.05</v>
      </c>
      <c r="O4" s="8" t="s">
        <v>1</v>
      </c>
    </row>
    <row r="5" spans="1:15" ht="44.25" customHeight="1" x14ac:dyDescent="0.25">
      <c r="B5" s="29" t="s">
        <v>53</v>
      </c>
      <c r="C5" s="33"/>
      <c r="D5" s="33"/>
      <c r="E5" s="30"/>
      <c r="F5" s="29" t="s">
        <v>39</v>
      </c>
      <c r="G5" s="30"/>
      <c r="H5" s="29" t="s">
        <v>47</v>
      </c>
      <c r="I5" s="30"/>
      <c r="J5" s="29" t="s">
        <v>48</v>
      </c>
      <c r="K5" s="30"/>
      <c r="L5" s="29" t="s">
        <v>9</v>
      </c>
      <c r="M5" s="30"/>
      <c r="N5" s="29" t="s">
        <v>5</v>
      </c>
      <c r="O5" s="30"/>
    </row>
    <row r="6" spans="1:15" x14ac:dyDescent="0.25">
      <c r="B6" s="7">
        <v>0.115</v>
      </c>
      <c r="C6" s="11" t="s">
        <v>6</v>
      </c>
      <c r="D6" s="9">
        <v>0.2</v>
      </c>
      <c r="E6" s="8"/>
      <c r="F6" s="17">
        <v>0</v>
      </c>
      <c r="G6" s="8" t="s">
        <v>1</v>
      </c>
      <c r="H6" s="17">
        <v>0</v>
      </c>
      <c r="I6" s="8" t="s">
        <v>2</v>
      </c>
      <c r="J6" s="17">
        <v>0</v>
      </c>
      <c r="K6" s="8" t="s">
        <v>2</v>
      </c>
      <c r="L6" s="7">
        <v>1.1000000000000001</v>
      </c>
      <c r="M6" s="8" t="s">
        <v>2</v>
      </c>
      <c r="N6" s="17">
        <v>0</v>
      </c>
      <c r="O6" s="8" t="s">
        <v>4</v>
      </c>
    </row>
    <row r="7" spans="1:15" ht="6" customHeight="1" x14ac:dyDescent="0.25">
      <c r="J7" s="19" t="s">
        <v>52</v>
      </c>
      <c r="K7" s="20"/>
      <c r="L7" s="20"/>
      <c r="M7" s="21"/>
    </row>
    <row r="8" spans="1:15" x14ac:dyDescent="0.25">
      <c r="A8" s="4" t="s">
        <v>17</v>
      </c>
      <c r="B8" s="2" t="s">
        <v>55</v>
      </c>
      <c r="J8" s="22"/>
      <c r="K8" s="23"/>
      <c r="L8" s="23"/>
      <c r="M8" s="24"/>
      <c r="N8" s="13" t="s">
        <v>84</v>
      </c>
      <c r="O8" s="14"/>
    </row>
    <row r="9" spans="1:15" ht="15" customHeight="1" x14ac:dyDescent="0.25">
      <c r="A9" s="4" t="s">
        <v>18</v>
      </c>
      <c r="B9" s="1" t="s">
        <v>85</v>
      </c>
      <c r="J9" s="25">
        <v>0</v>
      </c>
      <c r="K9" s="26"/>
      <c r="L9" s="27" t="s">
        <v>1</v>
      </c>
      <c r="M9" s="28"/>
      <c r="N9" s="16">
        <f>N6*3.36</f>
        <v>0</v>
      </c>
      <c r="O9" s="15" t="s">
        <v>1</v>
      </c>
    </row>
    <row r="10" spans="1:15" x14ac:dyDescent="0.25">
      <c r="B10" s="3">
        <f>B2</f>
        <v>60</v>
      </c>
      <c r="C10" s="3" t="s">
        <v>1</v>
      </c>
    </row>
    <row r="12" spans="1:15" x14ac:dyDescent="0.25">
      <c r="A12" s="4" t="s">
        <v>19</v>
      </c>
      <c r="B12" s="1" t="s">
        <v>14</v>
      </c>
    </row>
    <row r="13" spans="1:15" x14ac:dyDescent="0.25">
      <c r="B13" s="3">
        <f>F2</f>
        <v>836.77</v>
      </c>
      <c r="C13" s="3" t="s">
        <v>2</v>
      </c>
    </row>
    <row r="15" spans="1:15" x14ac:dyDescent="0.25">
      <c r="A15" s="4" t="s">
        <v>20</v>
      </c>
      <c r="B15" s="2" t="s">
        <v>3</v>
      </c>
    </row>
    <row r="16" spans="1:15" x14ac:dyDescent="0.25">
      <c r="A16" s="4" t="s">
        <v>21</v>
      </c>
      <c r="B16" s="1" t="s">
        <v>56</v>
      </c>
    </row>
    <row r="17" spans="1:7" x14ac:dyDescent="0.25">
      <c r="B17" s="3" t="str">
        <f>"(2*"&amp;B2&amp;")-("&amp;H2&amp;") = "</f>
        <v xml:space="preserve">(2*60)-(0) = </v>
      </c>
      <c r="C17" s="3"/>
      <c r="F17" s="5">
        <f>(2*B2)-(H2)</f>
        <v>120</v>
      </c>
      <c r="G17" s="2" t="s">
        <v>1</v>
      </c>
    </row>
    <row r="19" spans="1:7" x14ac:dyDescent="0.25">
      <c r="A19" s="4" t="s">
        <v>22</v>
      </c>
      <c r="B19" s="1" t="s">
        <v>40</v>
      </c>
    </row>
    <row r="20" spans="1:7" x14ac:dyDescent="0.25">
      <c r="B20" s="6">
        <f>B4</f>
        <v>677.66</v>
      </c>
      <c r="C20" s="6" t="s">
        <v>2</v>
      </c>
    </row>
    <row r="22" spans="1:7" x14ac:dyDescent="0.25">
      <c r="A22" s="4" t="s">
        <v>23</v>
      </c>
      <c r="B22" s="1" t="s">
        <v>57</v>
      </c>
    </row>
    <row r="23" spans="1:7" x14ac:dyDescent="0.25">
      <c r="B23" s="3" t="str">
        <f>"("&amp;F17&amp;"-"&amp;F6&amp;")*"&amp;N2&amp;" = "</f>
        <v xml:space="preserve">(120-0)*0,15 = </v>
      </c>
      <c r="C23" s="3"/>
      <c r="F23" s="6">
        <f>(F17-F6)*N2</f>
        <v>18.000000000000004</v>
      </c>
      <c r="G23" s="2" t="s">
        <v>2</v>
      </c>
    </row>
    <row r="25" spans="1:7" x14ac:dyDescent="0.25">
      <c r="A25" s="4" t="s">
        <v>24</v>
      </c>
      <c r="B25" s="1" t="s">
        <v>58</v>
      </c>
    </row>
    <row r="26" spans="1:7" x14ac:dyDescent="0.25">
      <c r="B26" s="3" t="str">
        <f>"("&amp;D6&amp;" - "&amp;N4&amp;")*("&amp;F4&amp;"-"&amp;N9&amp;")="</f>
        <v>(0,2 - 0,05)*(127,17-0)=</v>
      </c>
      <c r="C26" s="3"/>
      <c r="F26" s="6">
        <f>(D6-N4)*(F4-N9)</f>
        <v>19.075500000000002</v>
      </c>
      <c r="G26" s="2" t="s">
        <v>8</v>
      </c>
    </row>
    <row r="28" spans="1:7" x14ac:dyDescent="0.25">
      <c r="A28" s="4" t="s">
        <v>25</v>
      </c>
      <c r="B28" s="1" t="s">
        <v>50</v>
      </c>
    </row>
    <row r="29" spans="1:7" x14ac:dyDescent="0.25">
      <c r="B29" s="3" t="str">
        <f>"("&amp;F4&amp;"+"&amp;J6&amp;")*"&amp;N4&amp;" = "</f>
        <v xml:space="preserve">(127,17+0)*0,05 = </v>
      </c>
      <c r="C29" s="3"/>
      <c r="F29" s="6">
        <f>(F4+J6)*N4</f>
        <v>6.3585000000000003</v>
      </c>
      <c r="G29" s="2" t="s">
        <v>8</v>
      </c>
    </row>
    <row r="31" spans="1:7" x14ac:dyDescent="0.25">
      <c r="A31" s="4" t="s">
        <v>26</v>
      </c>
      <c r="B31" s="1" t="s">
        <v>45</v>
      </c>
    </row>
    <row r="32" spans="1:7" x14ac:dyDescent="0.25">
      <c r="B32" s="3" t="str">
        <f>"("&amp;N6&amp;"*"&amp;L6&amp;")+"&amp;J4&amp;"="</f>
        <v>(0*1,1)+31,94=</v>
      </c>
      <c r="C32" s="3"/>
      <c r="F32" s="6">
        <f>(N6*L6)+J4</f>
        <v>31.94</v>
      </c>
      <c r="G32" s="2" t="s">
        <v>2</v>
      </c>
    </row>
    <row r="34" spans="1:7" x14ac:dyDescent="0.25">
      <c r="A34" s="4" t="s">
        <v>43</v>
      </c>
      <c r="B34" s="1" t="s">
        <v>51</v>
      </c>
    </row>
    <row r="35" spans="1:7" x14ac:dyDescent="0.25">
      <c r="B35" s="3" t="str">
        <f>J6&amp;"+"&amp;H6&amp;" ="</f>
        <v>0+0 =</v>
      </c>
      <c r="C35" s="3"/>
      <c r="F35" s="6">
        <f>J6+H6</f>
        <v>0</v>
      </c>
      <c r="G35" s="2" t="s">
        <v>2</v>
      </c>
    </row>
    <row r="36" spans="1:7" x14ac:dyDescent="0.25">
      <c r="B36" s="3"/>
      <c r="C36" s="3"/>
      <c r="F36" s="6"/>
      <c r="G36" s="2"/>
    </row>
    <row r="37" spans="1:7" x14ac:dyDescent="0.25">
      <c r="B37" s="1" t="s">
        <v>60</v>
      </c>
      <c r="C37" s="3"/>
      <c r="F37" s="6"/>
      <c r="G37" s="2"/>
    </row>
    <row r="38" spans="1:7" x14ac:dyDescent="0.25">
      <c r="B38" s="3">
        <f>J9</f>
        <v>0</v>
      </c>
      <c r="C38" s="3"/>
      <c r="F38" s="6">
        <f>J9</f>
        <v>0</v>
      </c>
      <c r="G38" s="2" t="s">
        <v>1</v>
      </c>
    </row>
    <row r="40" spans="1:7" x14ac:dyDescent="0.25">
      <c r="A40" s="4" t="s">
        <v>27</v>
      </c>
      <c r="B40" s="2" t="s">
        <v>10</v>
      </c>
    </row>
    <row r="41" spans="1:7" x14ac:dyDescent="0.25">
      <c r="A41" s="4" t="s">
        <v>29</v>
      </c>
      <c r="B41" s="1" t="s">
        <v>30</v>
      </c>
    </row>
    <row r="42" spans="1:7" x14ac:dyDescent="0.25">
      <c r="B42" s="3" t="str">
        <f>N6&amp;"*"&amp;L4&amp;" ="</f>
        <v>0*7,2 =</v>
      </c>
      <c r="C42" s="3"/>
      <c r="F42" s="6">
        <f>N6*L4</f>
        <v>0</v>
      </c>
      <c r="G42" s="2" t="s">
        <v>2</v>
      </c>
    </row>
    <row r="44" spans="1:7" x14ac:dyDescent="0.25">
      <c r="A44" s="4" t="s">
        <v>28</v>
      </c>
      <c r="B44" s="1" t="s">
        <v>41</v>
      </c>
    </row>
    <row r="45" spans="1:7" x14ac:dyDescent="0.25">
      <c r="B45" s="6">
        <f>B20</f>
        <v>677.66</v>
      </c>
      <c r="C45" s="6" t="s">
        <v>2</v>
      </c>
    </row>
    <row r="47" spans="1:7" x14ac:dyDescent="0.25">
      <c r="A47" s="4" t="s">
        <v>31</v>
      </c>
      <c r="B47" s="2" t="s">
        <v>32</v>
      </c>
    </row>
    <row r="48" spans="1:7" x14ac:dyDescent="0.25">
      <c r="A48" s="4" t="s">
        <v>33</v>
      </c>
      <c r="B48" s="1" t="s">
        <v>59</v>
      </c>
    </row>
    <row r="49" spans="1:11" x14ac:dyDescent="0.25">
      <c r="B49" s="3" t="str">
        <f>F17&amp;"*0,25 = "</f>
        <v xml:space="preserve">120*0,25 = </v>
      </c>
      <c r="C49" s="3"/>
      <c r="F49" s="6">
        <f>F17*0.25</f>
        <v>30</v>
      </c>
      <c r="G49" s="6" t="s">
        <v>2</v>
      </c>
    </row>
    <row r="51" spans="1:11" ht="14.25" customHeight="1" x14ac:dyDescent="0.25"/>
    <row r="52" spans="1:11" x14ac:dyDescent="0.25">
      <c r="A52" s="4" t="s">
        <v>35</v>
      </c>
      <c r="B52" s="1" t="s">
        <v>61</v>
      </c>
      <c r="F52" s="1" t="s">
        <v>38</v>
      </c>
      <c r="J52" s="1" t="s">
        <v>36</v>
      </c>
    </row>
    <row r="53" spans="1:11" x14ac:dyDescent="0.25">
      <c r="B53" s="6">
        <v>1</v>
      </c>
      <c r="C53" s="6" t="s">
        <v>34</v>
      </c>
      <c r="F53" s="6">
        <v>0</v>
      </c>
      <c r="G53" s="6" t="s">
        <v>34</v>
      </c>
      <c r="J53" s="6">
        <v>0</v>
      </c>
      <c r="K53" s="6" t="s">
        <v>34</v>
      </c>
    </row>
    <row r="55" spans="1:11" x14ac:dyDescent="0.25">
      <c r="A55" s="4" t="s">
        <v>37</v>
      </c>
    </row>
  </sheetData>
  <mergeCells count="24">
    <mergeCell ref="N1:O1"/>
    <mergeCell ref="B1:C1"/>
    <mergeCell ref="D1:E1"/>
    <mergeCell ref="F1:G1"/>
    <mergeCell ref="H1:I1"/>
    <mergeCell ref="J1:M1"/>
    <mergeCell ref="J2:K2"/>
    <mergeCell ref="L2:M2"/>
    <mergeCell ref="B3:E3"/>
    <mergeCell ref="F3:G3"/>
    <mergeCell ref="H3:I3"/>
    <mergeCell ref="J3:K3"/>
    <mergeCell ref="L3:M3"/>
    <mergeCell ref="J7:M8"/>
    <mergeCell ref="J9:K9"/>
    <mergeCell ref="L9:M9"/>
    <mergeCell ref="N3:O3"/>
    <mergeCell ref="B4:D4"/>
    <mergeCell ref="B5:E5"/>
    <mergeCell ref="F5:G5"/>
    <mergeCell ref="H5:I5"/>
    <mergeCell ref="J5:K5"/>
    <mergeCell ref="L5:M5"/>
    <mergeCell ref="N5:O5"/>
  </mergeCells>
  <printOptions horizontalCentered="1"/>
  <pageMargins left="0.23622047244094491" right="0.23622047244094491" top="0.9296875" bottom="0.74803149606299213" header="0.31496062992125984" footer="0.31496062992125984"/>
  <pageSetup paperSize="9" scale="85" orientation="portrait" horizontalDpi="4294967293" verticalDpi="4294967293" r:id="rId1"/>
  <headerFooter>
    <oddHeader>&amp;L&amp;9
&amp;C&amp;"-,Negrito"MEMÓRIA DE CÁLCULO
&amp;A&amp;RPágina &amp;P de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61CA9-6BEA-4AA4-8625-E17A99687037}">
  <sheetPr>
    <pageSetUpPr fitToPage="1"/>
  </sheetPr>
  <dimension ref="A1:O55"/>
  <sheetViews>
    <sheetView view="pageLayout" topLeftCell="B34" zoomScaleNormal="100" zoomScaleSheetLayoutView="100" workbookViewId="0">
      <selection activeCell="J54" sqref="J54"/>
    </sheetView>
  </sheetViews>
  <sheetFormatPr defaultRowHeight="15" x14ac:dyDescent="0.25"/>
  <cols>
    <col min="1" max="1" width="9.28515625" style="4" hidden="1" customWidth="1"/>
    <col min="2" max="2" width="10.85546875" style="1" customWidth="1"/>
    <col min="3" max="3" width="3.7109375" style="1" customWidth="1"/>
    <col min="4" max="4" width="6.42578125" style="1" customWidth="1"/>
    <col min="5" max="5" width="4.85546875" style="1" customWidth="1"/>
    <col min="6" max="6" width="13.5703125" style="1" customWidth="1"/>
    <col min="7" max="7" width="3.42578125" style="1" customWidth="1"/>
    <col min="8" max="8" width="14.7109375" style="1" customWidth="1"/>
    <col min="9" max="9" width="4.42578125" style="1" customWidth="1"/>
    <col min="10" max="10" width="12.85546875" style="1" customWidth="1"/>
    <col min="11" max="11" width="4.5703125" style="1" customWidth="1"/>
    <col min="12" max="12" width="11.85546875" style="1" customWidth="1"/>
    <col min="13" max="13" width="4.85546875" style="1" customWidth="1"/>
    <col min="14" max="14" width="9.140625" style="1" customWidth="1"/>
    <col min="15" max="16384" width="9.140625" style="1"/>
  </cols>
  <sheetData>
    <row r="1" spans="1:15" ht="29.25" customHeight="1" x14ac:dyDescent="0.25">
      <c r="B1" s="29" t="s">
        <v>0</v>
      </c>
      <c r="C1" s="30"/>
      <c r="D1" s="29" t="s">
        <v>11</v>
      </c>
      <c r="E1" s="30"/>
      <c r="F1" s="29" t="s">
        <v>42</v>
      </c>
      <c r="G1" s="30"/>
      <c r="H1" s="29" t="s">
        <v>12</v>
      </c>
      <c r="I1" s="30"/>
      <c r="J1" s="29" t="s">
        <v>15</v>
      </c>
      <c r="K1" s="33"/>
      <c r="L1" s="33"/>
      <c r="M1" s="30"/>
      <c r="N1" s="29" t="s">
        <v>13</v>
      </c>
      <c r="O1" s="30"/>
    </row>
    <row r="2" spans="1:15" x14ac:dyDescent="0.25">
      <c r="B2" s="17">
        <v>100</v>
      </c>
      <c r="C2" s="8" t="s">
        <v>1</v>
      </c>
      <c r="D2" s="7">
        <f>B4/B2</f>
        <v>5.7122999999999999</v>
      </c>
      <c r="E2" s="8" t="s">
        <v>1</v>
      </c>
      <c r="F2" s="7">
        <f>B4+F4+H4+J6+J4</f>
        <v>711.7700000000001</v>
      </c>
      <c r="G2" s="8" t="s">
        <v>2</v>
      </c>
      <c r="H2" s="17">
        <v>0</v>
      </c>
      <c r="I2" s="8" t="s">
        <v>1</v>
      </c>
      <c r="J2" s="34">
        <v>0.3</v>
      </c>
      <c r="K2" s="35"/>
      <c r="L2" s="36" t="s">
        <v>1</v>
      </c>
      <c r="M2" s="28"/>
      <c r="N2" s="7">
        <f>D6-N4</f>
        <v>0.15000000000000002</v>
      </c>
      <c r="O2" s="8" t="s">
        <v>1</v>
      </c>
    </row>
    <row r="3" spans="1:15" ht="59.25" customHeight="1" x14ac:dyDescent="0.25">
      <c r="B3" s="29" t="s">
        <v>54</v>
      </c>
      <c r="C3" s="33"/>
      <c r="D3" s="33"/>
      <c r="E3" s="30"/>
      <c r="F3" s="29" t="s">
        <v>49</v>
      </c>
      <c r="G3" s="30"/>
      <c r="H3" s="29" t="s">
        <v>46</v>
      </c>
      <c r="I3" s="30"/>
      <c r="J3" s="29" t="s">
        <v>44</v>
      </c>
      <c r="K3" s="30"/>
      <c r="L3" s="29" t="s">
        <v>16</v>
      </c>
      <c r="M3" s="30"/>
      <c r="N3" s="29" t="s">
        <v>7</v>
      </c>
      <c r="O3" s="30"/>
    </row>
    <row r="4" spans="1:15" x14ac:dyDescent="0.25">
      <c r="B4" s="31">
        <v>571.23</v>
      </c>
      <c r="C4" s="32"/>
      <c r="D4" s="32"/>
      <c r="E4" s="8" t="s">
        <v>2</v>
      </c>
      <c r="F4" s="17">
        <v>114.84</v>
      </c>
      <c r="G4" s="8" t="s">
        <v>2</v>
      </c>
      <c r="H4" s="17">
        <v>0</v>
      </c>
      <c r="I4" s="8" t="s">
        <v>2</v>
      </c>
      <c r="J4" s="17">
        <v>25.7</v>
      </c>
      <c r="K4" s="8" t="s">
        <v>2</v>
      </c>
      <c r="L4" s="7">
        <v>7.2</v>
      </c>
      <c r="M4" s="8" t="s">
        <v>2</v>
      </c>
      <c r="N4" s="7">
        <v>0.05</v>
      </c>
      <c r="O4" s="8" t="s">
        <v>1</v>
      </c>
    </row>
    <row r="5" spans="1:15" ht="44.25" customHeight="1" x14ac:dyDescent="0.25">
      <c r="B5" s="29" t="s">
        <v>53</v>
      </c>
      <c r="C5" s="33"/>
      <c r="D5" s="33"/>
      <c r="E5" s="30"/>
      <c r="F5" s="29" t="s">
        <v>39</v>
      </c>
      <c r="G5" s="30"/>
      <c r="H5" s="29" t="s">
        <v>47</v>
      </c>
      <c r="I5" s="30"/>
      <c r="J5" s="29" t="s">
        <v>48</v>
      </c>
      <c r="K5" s="30"/>
      <c r="L5" s="29" t="s">
        <v>9</v>
      </c>
      <c r="M5" s="30"/>
      <c r="N5" s="29" t="s">
        <v>5</v>
      </c>
      <c r="O5" s="30"/>
    </row>
    <row r="6" spans="1:15" x14ac:dyDescent="0.25">
      <c r="B6" s="7">
        <v>0.115</v>
      </c>
      <c r="C6" s="11" t="s">
        <v>6</v>
      </c>
      <c r="D6" s="9">
        <v>0.2</v>
      </c>
      <c r="E6" s="8"/>
      <c r="F6" s="17">
        <v>0</v>
      </c>
      <c r="G6" s="8" t="s">
        <v>1</v>
      </c>
      <c r="H6" s="17">
        <v>0</v>
      </c>
      <c r="I6" s="8" t="s">
        <v>2</v>
      </c>
      <c r="J6" s="17">
        <v>0</v>
      </c>
      <c r="K6" s="8" t="s">
        <v>2</v>
      </c>
      <c r="L6" s="7">
        <v>1.1000000000000001</v>
      </c>
      <c r="M6" s="8" t="s">
        <v>2</v>
      </c>
      <c r="N6" s="17">
        <v>2</v>
      </c>
      <c r="O6" s="8" t="s">
        <v>4</v>
      </c>
    </row>
    <row r="7" spans="1:15" ht="6" customHeight="1" x14ac:dyDescent="0.25">
      <c r="J7" s="19" t="s">
        <v>52</v>
      </c>
      <c r="K7" s="20"/>
      <c r="L7" s="20"/>
      <c r="M7" s="21"/>
    </row>
    <row r="8" spans="1:15" x14ac:dyDescent="0.25">
      <c r="A8" s="4" t="s">
        <v>17</v>
      </c>
      <c r="B8" s="2" t="s">
        <v>55</v>
      </c>
      <c r="J8" s="22"/>
      <c r="K8" s="23"/>
      <c r="L8" s="23"/>
      <c r="M8" s="24"/>
      <c r="N8" s="13" t="s">
        <v>84</v>
      </c>
      <c r="O8" s="14"/>
    </row>
    <row r="9" spans="1:15" ht="15" customHeight="1" x14ac:dyDescent="0.25">
      <c r="A9" s="4" t="s">
        <v>18</v>
      </c>
      <c r="B9" s="1" t="s">
        <v>85</v>
      </c>
      <c r="J9" s="25">
        <v>0</v>
      </c>
      <c r="K9" s="26"/>
      <c r="L9" s="27" t="s">
        <v>1</v>
      </c>
      <c r="M9" s="28"/>
      <c r="N9" s="16">
        <f>N6*3.36</f>
        <v>6.72</v>
      </c>
      <c r="O9" s="15" t="s">
        <v>1</v>
      </c>
    </row>
    <row r="10" spans="1:15" x14ac:dyDescent="0.25">
      <c r="B10" s="3">
        <f>B2</f>
        <v>100</v>
      </c>
      <c r="C10" s="3" t="s">
        <v>1</v>
      </c>
    </row>
    <row r="12" spans="1:15" x14ac:dyDescent="0.25">
      <c r="A12" s="4" t="s">
        <v>19</v>
      </c>
      <c r="B12" s="1" t="s">
        <v>14</v>
      </c>
    </row>
    <row r="13" spans="1:15" x14ac:dyDescent="0.25">
      <c r="B13" s="3">
        <f>F2</f>
        <v>711.7700000000001</v>
      </c>
      <c r="C13" s="3" t="s">
        <v>2</v>
      </c>
    </row>
    <row r="15" spans="1:15" x14ac:dyDescent="0.25">
      <c r="A15" s="4" t="s">
        <v>20</v>
      </c>
      <c r="B15" s="2" t="s">
        <v>3</v>
      </c>
    </row>
    <row r="16" spans="1:15" x14ac:dyDescent="0.25">
      <c r="A16" s="4" t="s">
        <v>21</v>
      </c>
      <c r="B16" s="1" t="s">
        <v>56</v>
      </c>
    </row>
    <row r="17" spans="1:7" x14ac:dyDescent="0.25">
      <c r="B17" s="3" t="str">
        <f>"(2*"&amp;B2&amp;")-("&amp;H2&amp;") = "</f>
        <v xml:space="preserve">(2*100)-(0) = </v>
      </c>
      <c r="C17" s="3"/>
      <c r="F17" s="5">
        <f>(2*B2)-(H2)</f>
        <v>200</v>
      </c>
      <c r="G17" s="2" t="s">
        <v>1</v>
      </c>
    </row>
    <row r="19" spans="1:7" x14ac:dyDescent="0.25">
      <c r="A19" s="4" t="s">
        <v>22</v>
      </c>
      <c r="B19" s="1" t="s">
        <v>40</v>
      </c>
    </row>
    <row r="20" spans="1:7" x14ac:dyDescent="0.25">
      <c r="B20" s="6">
        <f>B4</f>
        <v>571.23</v>
      </c>
      <c r="C20" s="6" t="s">
        <v>2</v>
      </c>
    </row>
    <row r="22" spans="1:7" x14ac:dyDescent="0.25">
      <c r="A22" s="4" t="s">
        <v>23</v>
      </c>
      <c r="B22" s="1" t="s">
        <v>57</v>
      </c>
    </row>
    <row r="23" spans="1:7" x14ac:dyDescent="0.25">
      <c r="B23" s="3" t="str">
        <f>"("&amp;F17&amp;"-"&amp;F6&amp;")*"&amp;N2&amp;" = "</f>
        <v xml:space="preserve">(200-0)*0,15 = </v>
      </c>
      <c r="C23" s="3"/>
      <c r="F23" s="6">
        <f>(F17-F6)*N2</f>
        <v>30.000000000000004</v>
      </c>
      <c r="G23" s="2" t="s">
        <v>2</v>
      </c>
    </row>
    <row r="25" spans="1:7" x14ac:dyDescent="0.25">
      <c r="A25" s="4" t="s">
        <v>24</v>
      </c>
      <c r="B25" s="1" t="s">
        <v>58</v>
      </c>
    </row>
    <row r="26" spans="1:7" x14ac:dyDescent="0.25">
      <c r="B26" s="3" t="str">
        <f>"("&amp;D6&amp;" - "&amp;N4&amp;")*("&amp;F4&amp;"-"&amp;N9&amp;")="</f>
        <v>(0,2 - 0,05)*(114,84-6,72)=</v>
      </c>
      <c r="C26" s="3"/>
      <c r="F26" s="6">
        <f>(D6-N4)*(F4-N9)</f>
        <v>16.218000000000004</v>
      </c>
      <c r="G26" s="2" t="s">
        <v>8</v>
      </c>
    </row>
    <row r="28" spans="1:7" x14ac:dyDescent="0.25">
      <c r="A28" s="4" t="s">
        <v>25</v>
      </c>
      <c r="B28" s="1" t="s">
        <v>50</v>
      </c>
    </row>
    <row r="29" spans="1:7" x14ac:dyDescent="0.25">
      <c r="B29" s="3" t="str">
        <f>"("&amp;F4&amp;"+"&amp;J6&amp;")*"&amp;N4&amp;" = "</f>
        <v xml:space="preserve">(114,84+0)*0,05 = </v>
      </c>
      <c r="C29" s="3"/>
      <c r="F29" s="6">
        <f>(F4+J6)*N4</f>
        <v>5.7420000000000009</v>
      </c>
      <c r="G29" s="2" t="s">
        <v>8</v>
      </c>
    </row>
    <row r="31" spans="1:7" x14ac:dyDescent="0.25">
      <c r="A31" s="4" t="s">
        <v>26</v>
      </c>
      <c r="B31" s="1" t="s">
        <v>45</v>
      </c>
    </row>
    <row r="32" spans="1:7" x14ac:dyDescent="0.25">
      <c r="B32" s="3" t="str">
        <f>"("&amp;N6&amp;"*"&amp;L6&amp;")+"&amp;J4&amp;"="</f>
        <v>(2*1,1)+25,7=</v>
      </c>
      <c r="C32" s="3"/>
      <c r="F32" s="6">
        <f>(N6*L6)+J4</f>
        <v>27.9</v>
      </c>
      <c r="G32" s="2" t="s">
        <v>2</v>
      </c>
    </row>
    <row r="34" spans="1:7" x14ac:dyDescent="0.25">
      <c r="A34" s="4" t="s">
        <v>43</v>
      </c>
      <c r="B34" s="1" t="s">
        <v>51</v>
      </c>
    </row>
    <row r="35" spans="1:7" x14ac:dyDescent="0.25">
      <c r="B35" s="3" t="str">
        <f>J6&amp;"+"&amp;H6&amp;" ="</f>
        <v>0+0 =</v>
      </c>
      <c r="C35" s="3"/>
      <c r="F35" s="6">
        <f>J6+H6</f>
        <v>0</v>
      </c>
      <c r="G35" s="2" t="s">
        <v>2</v>
      </c>
    </row>
    <row r="36" spans="1:7" x14ac:dyDescent="0.25">
      <c r="B36" s="3"/>
      <c r="C36" s="3"/>
      <c r="F36" s="6"/>
      <c r="G36" s="2"/>
    </row>
    <row r="37" spans="1:7" x14ac:dyDescent="0.25">
      <c r="B37" s="1" t="s">
        <v>60</v>
      </c>
      <c r="C37" s="3"/>
      <c r="F37" s="6"/>
      <c r="G37" s="2"/>
    </row>
    <row r="38" spans="1:7" x14ac:dyDescent="0.25">
      <c r="B38" s="3">
        <f>J9</f>
        <v>0</v>
      </c>
      <c r="C38" s="3"/>
      <c r="F38" s="6">
        <f>J9</f>
        <v>0</v>
      </c>
      <c r="G38" s="2" t="s">
        <v>1</v>
      </c>
    </row>
    <row r="40" spans="1:7" x14ac:dyDescent="0.25">
      <c r="A40" s="4" t="s">
        <v>27</v>
      </c>
      <c r="B40" s="2" t="s">
        <v>10</v>
      </c>
    </row>
    <row r="41" spans="1:7" x14ac:dyDescent="0.25">
      <c r="A41" s="4" t="s">
        <v>29</v>
      </c>
      <c r="B41" s="1" t="s">
        <v>30</v>
      </c>
    </row>
    <row r="42" spans="1:7" x14ac:dyDescent="0.25">
      <c r="B42" s="3" t="str">
        <f>N6&amp;"*"&amp;L4&amp;" ="</f>
        <v>2*7,2 =</v>
      </c>
      <c r="C42" s="3"/>
      <c r="F42" s="6">
        <f>N6*L4</f>
        <v>14.4</v>
      </c>
      <c r="G42" s="2" t="s">
        <v>2</v>
      </c>
    </row>
    <row r="44" spans="1:7" x14ac:dyDescent="0.25">
      <c r="A44" s="4" t="s">
        <v>28</v>
      </c>
      <c r="B44" s="1" t="s">
        <v>41</v>
      </c>
    </row>
    <row r="45" spans="1:7" x14ac:dyDescent="0.25">
      <c r="B45" s="6">
        <f>B20</f>
        <v>571.23</v>
      </c>
      <c r="C45" s="6" t="s">
        <v>2</v>
      </c>
    </row>
    <row r="47" spans="1:7" x14ac:dyDescent="0.25">
      <c r="A47" s="4" t="s">
        <v>31</v>
      </c>
      <c r="B47" s="2" t="s">
        <v>32</v>
      </c>
    </row>
    <row r="48" spans="1:7" x14ac:dyDescent="0.25">
      <c r="A48" s="4" t="s">
        <v>33</v>
      </c>
      <c r="B48" s="1" t="s">
        <v>59</v>
      </c>
    </row>
    <row r="49" spans="1:11" x14ac:dyDescent="0.25">
      <c r="B49" s="3" t="str">
        <f>F17&amp;"*0,25 = "</f>
        <v xml:space="preserve">200*0,25 = </v>
      </c>
      <c r="C49" s="3"/>
      <c r="F49" s="6">
        <f>F17*0.25</f>
        <v>50</v>
      </c>
      <c r="G49" s="6" t="s">
        <v>2</v>
      </c>
    </row>
    <row r="51" spans="1:11" ht="14.25" customHeight="1" x14ac:dyDescent="0.25"/>
    <row r="52" spans="1:11" x14ac:dyDescent="0.25">
      <c r="A52" s="4" t="s">
        <v>35</v>
      </c>
      <c r="B52" s="1" t="s">
        <v>61</v>
      </c>
      <c r="F52" s="1" t="s">
        <v>38</v>
      </c>
      <c r="J52" s="1" t="s">
        <v>36</v>
      </c>
    </row>
    <row r="53" spans="1:11" x14ac:dyDescent="0.25">
      <c r="B53" s="6">
        <v>0</v>
      </c>
      <c r="C53" s="6" t="s">
        <v>34</v>
      </c>
      <c r="F53" s="6">
        <v>1</v>
      </c>
      <c r="G53" s="6" t="s">
        <v>34</v>
      </c>
      <c r="J53" s="6">
        <v>2</v>
      </c>
      <c r="K53" s="6" t="s">
        <v>34</v>
      </c>
    </row>
    <row r="55" spans="1:11" x14ac:dyDescent="0.25">
      <c r="A55" s="4" t="s">
        <v>37</v>
      </c>
    </row>
  </sheetData>
  <mergeCells count="24">
    <mergeCell ref="N1:O1"/>
    <mergeCell ref="B1:C1"/>
    <mergeCell ref="D1:E1"/>
    <mergeCell ref="F1:G1"/>
    <mergeCell ref="H1:I1"/>
    <mergeCell ref="J1:M1"/>
    <mergeCell ref="J2:K2"/>
    <mergeCell ref="L2:M2"/>
    <mergeCell ref="B3:E3"/>
    <mergeCell ref="F3:G3"/>
    <mergeCell ref="H3:I3"/>
    <mergeCell ref="J3:K3"/>
    <mergeCell ref="L3:M3"/>
    <mergeCell ref="J7:M8"/>
    <mergeCell ref="J9:K9"/>
    <mergeCell ref="L9:M9"/>
    <mergeCell ref="N3:O3"/>
    <mergeCell ref="B4:D4"/>
    <mergeCell ref="B5:E5"/>
    <mergeCell ref="F5:G5"/>
    <mergeCell ref="H5:I5"/>
    <mergeCell ref="J5:K5"/>
    <mergeCell ref="L5:M5"/>
    <mergeCell ref="N5:O5"/>
  </mergeCells>
  <printOptions horizontalCentered="1"/>
  <pageMargins left="0.23622047244094491" right="0.23622047244094491" top="0.9296875" bottom="0.74803149606299213" header="0.31496062992125984" footer="0.31496062992125984"/>
  <pageSetup paperSize="9" scale="85" orientation="portrait" horizontalDpi="4294967293" verticalDpi="4294967293" r:id="rId1"/>
  <headerFooter>
    <oddHeader>&amp;L&amp;9
&amp;C&amp;"-,Negrito"MEMÓRIA DE CÁLCULO
&amp;A&amp;RPágina &amp;P de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6468A-3297-4E54-88E7-0D3F457C358B}">
  <sheetPr>
    <pageSetUpPr fitToPage="1"/>
  </sheetPr>
  <dimension ref="A1:O55"/>
  <sheetViews>
    <sheetView view="pageLayout" topLeftCell="B37" zoomScaleNormal="100" zoomScaleSheetLayoutView="100" workbookViewId="0">
      <selection activeCell="F54" sqref="F54"/>
    </sheetView>
  </sheetViews>
  <sheetFormatPr defaultRowHeight="15" x14ac:dyDescent="0.25"/>
  <cols>
    <col min="1" max="1" width="9.28515625" style="4" hidden="1" customWidth="1"/>
    <col min="2" max="2" width="10.85546875" style="1" customWidth="1"/>
    <col min="3" max="3" width="3.7109375" style="1" customWidth="1"/>
    <col min="4" max="4" width="6.42578125" style="1" customWidth="1"/>
    <col min="5" max="5" width="4.85546875" style="1" customWidth="1"/>
    <col min="6" max="6" width="13.5703125" style="1" customWidth="1"/>
    <col min="7" max="7" width="3.42578125" style="1" customWidth="1"/>
    <col min="8" max="8" width="14.7109375" style="1" customWidth="1"/>
    <col min="9" max="9" width="4.42578125" style="1" customWidth="1"/>
    <col min="10" max="10" width="12.85546875" style="1" customWidth="1"/>
    <col min="11" max="11" width="4.5703125" style="1" customWidth="1"/>
    <col min="12" max="12" width="11.85546875" style="1" customWidth="1"/>
    <col min="13" max="13" width="4.85546875" style="1" customWidth="1"/>
    <col min="14" max="14" width="9.140625" style="1" customWidth="1"/>
    <col min="15" max="16384" width="9.140625" style="1"/>
  </cols>
  <sheetData>
    <row r="1" spans="1:15" ht="29.25" customHeight="1" x14ac:dyDescent="0.25">
      <c r="B1" s="29" t="s">
        <v>0</v>
      </c>
      <c r="C1" s="30"/>
      <c r="D1" s="29" t="s">
        <v>11</v>
      </c>
      <c r="E1" s="30"/>
      <c r="F1" s="29" t="s">
        <v>42</v>
      </c>
      <c r="G1" s="30"/>
      <c r="H1" s="29" t="s">
        <v>12</v>
      </c>
      <c r="I1" s="30"/>
      <c r="J1" s="29" t="s">
        <v>15</v>
      </c>
      <c r="K1" s="33"/>
      <c r="L1" s="33"/>
      <c r="M1" s="30"/>
      <c r="N1" s="29" t="s">
        <v>13</v>
      </c>
      <c r="O1" s="30"/>
    </row>
    <row r="2" spans="1:15" x14ac:dyDescent="0.25">
      <c r="B2" s="17">
        <v>100</v>
      </c>
      <c r="C2" s="8" t="s">
        <v>1</v>
      </c>
      <c r="D2" s="7">
        <f>B4/B2</f>
        <v>5.665</v>
      </c>
      <c r="E2" s="8" t="s">
        <v>1</v>
      </c>
      <c r="F2" s="7">
        <f>B4+F4+H4+J6+J4</f>
        <v>701.07999999999993</v>
      </c>
      <c r="G2" s="8" t="s">
        <v>2</v>
      </c>
      <c r="H2" s="17">
        <v>0</v>
      </c>
      <c r="I2" s="8" t="s">
        <v>1</v>
      </c>
      <c r="J2" s="34">
        <v>0.3</v>
      </c>
      <c r="K2" s="35"/>
      <c r="L2" s="36" t="s">
        <v>1</v>
      </c>
      <c r="M2" s="28"/>
      <c r="N2" s="7">
        <f>D6-N4</f>
        <v>0.15000000000000002</v>
      </c>
      <c r="O2" s="8" t="s">
        <v>1</v>
      </c>
    </row>
    <row r="3" spans="1:15" ht="59.25" customHeight="1" x14ac:dyDescent="0.25">
      <c r="B3" s="29" t="s">
        <v>54</v>
      </c>
      <c r="C3" s="33"/>
      <c r="D3" s="33"/>
      <c r="E3" s="30"/>
      <c r="F3" s="29" t="s">
        <v>49</v>
      </c>
      <c r="G3" s="30"/>
      <c r="H3" s="29" t="s">
        <v>46</v>
      </c>
      <c r="I3" s="30"/>
      <c r="J3" s="29" t="s">
        <v>44</v>
      </c>
      <c r="K3" s="30"/>
      <c r="L3" s="29" t="s">
        <v>16</v>
      </c>
      <c r="M3" s="30"/>
      <c r="N3" s="29" t="s">
        <v>7</v>
      </c>
      <c r="O3" s="30"/>
    </row>
    <row r="4" spans="1:15" x14ac:dyDescent="0.25">
      <c r="B4" s="31">
        <v>566.5</v>
      </c>
      <c r="C4" s="32"/>
      <c r="D4" s="32"/>
      <c r="E4" s="8" t="s">
        <v>2</v>
      </c>
      <c r="F4" s="17">
        <v>110.8</v>
      </c>
      <c r="G4" s="8" t="s">
        <v>2</v>
      </c>
      <c r="H4" s="17">
        <v>0</v>
      </c>
      <c r="I4" s="8" t="s">
        <v>2</v>
      </c>
      <c r="J4" s="17">
        <v>23.78</v>
      </c>
      <c r="K4" s="8" t="s">
        <v>2</v>
      </c>
      <c r="L4" s="7">
        <v>7.2</v>
      </c>
      <c r="M4" s="8" t="s">
        <v>2</v>
      </c>
      <c r="N4" s="7">
        <v>0.05</v>
      </c>
      <c r="O4" s="8" t="s">
        <v>1</v>
      </c>
    </row>
    <row r="5" spans="1:15" ht="44.25" customHeight="1" x14ac:dyDescent="0.25">
      <c r="B5" s="29" t="s">
        <v>53</v>
      </c>
      <c r="C5" s="33"/>
      <c r="D5" s="33"/>
      <c r="E5" s="30"/>
      <c r="F5" s="29" t="s">
        <v>39</v>
      </c>
      <c r="G5" s="30"/>
      <c r="H5" s="29" t="s">
        <v>47</v>
      </c>
      <c r="I5" s="30"/>
      <c r="J5" s="29" t="s">
        <v>48</v>
      </c>
      <c r="K5" s="30"/>
      <c r="L5" s="29" t="s">
        <v>9</v>
      </c>
      <c r="M5" s="30"/>
      <c r="N5" s="29" t="s">
        <v>5</v>
      </c>
      <c r="O5" s="30"/>
    </row>
    <row r="6" spans="1:15" x14ac:dyDescent="0.25">
      <c r="B6" s="7">
        <v>0.115</v>
      </c>
      <c r="C6" s="11" t="s">
        <v>6</v>
      </c>
      <c r="D6" s="9">
        <v>0.2</v>
      </c>
      <c r="E6" s="8"/>
      <c r="F6" s="17">
        <v>0</v>
      </c>
      <c r="G6" s="8" t="s">
        <v>1</v>
      </c>
      <c r="H6" s="17">
        <v>0</v>
      </c>
      <c r="I6" s="8" t="s">
        <v>2</v>
      </c>
      <c r="J6" s="17">
        <v>0</v>
      </c>
      <c r="K6" s="8" t="s">
        <v>2</v>
      </c>
      <c r="L6" s="7">
        <v>1.1000000000000001</v>
      </c>
      <c r="M6" s="8" t="s">
        <v>2</v>
      </c>
      <c r="N6" s="17">
        <v>2</v>
      </c>
      <c r="O6" s="8" t="s">
        <v>4</v>
      </c>
    </row>
    <row r="7" spans="1:15" ht="6" customHeight="1" x14ac:dyDescent="0.25">
      <c r="J7" s="19" t="s">
        <v>52</v>
      </c>
      <c r="K7" s="20"/>
      <c r="L7" s="20"/>
      <c r="M7" s="21"/>
    </row>
    <row r="8" spans="1:15" x14ac:dyDescent="0.25">
      <c r="A8" s="4" t="s">
        <v>17</v>
      </c>
      <c r="B8" s="2" t="s">
        <v>55</v>
      </c>
      <c r="J8" s="22"/>
      <c r="K8" s="23"/>
      <c r="L8" s="23"/>
      <c r="M8" s="24"/>
      <c r="N8" s="13" t="s">
        <v>84</v>
      </c>
      <c r="O8" s="14"/>
    </row>
    <row r="9" spans="1:15" ht="15" customHeight="1" x14ac:dyDescent="0.25">
      <c r="A9" s="4" t="s">
        <v>18</v>
      </c>
      <c r="B9" s="1" t="s">
        <v>85</v>
      </c>
      <c r="J9" s="25">
        <v>9.64</v>
      </c>
      <c r="K9" s="26"/>
      <c r="L9" s="27" t="s">
        <v>1</v>
      </c>
      <c r="M9" s="28"/>
      <c r="N9" s="16">
        <f>N6*3.36</f>
        <v>6.72</v>
      </c>
      <c r="O9" s="15" t="s">
        <v>1</v>
      </c>
    </row>
    <row r="10" spans="1:15" x14ac:dyDescent="0.25">
      <c r="B10" s="3">
        <f>B2</f>
        <v>100</v>
      </c>
      <c r="C10" s="3" t="s">
        <v>1</v>
      </c>
    </row>
    <row r="12" spans="1:15" x14ac:dyDescent="0.25">
      <c r="A12" s="4" t="s">
        <v>19</v>
      </c>
      <c r="B12" s="1" t="s">
        <v>14</v>
      </c>
    </row>
    <row r="13" spans="1:15" x14ac:dyDescent="0.25">
      <c r="B13" s="3">
        <f>F2</f>
        <v>701.07999999999993</v>
      </c>
      <c r="C13" s="3" t="s">
        <v>2</v>
      </c>
    </row>
    <row r="15" spans="1:15" x14ac:dyDescent="0.25">
      <c r="A15" s="4" t="s">
        <v>20</v>
      </c>
      <c r="B15" s="2" t="s">
        <v>3</v>
      </c>
    </row>
    <row r="16" spans="1:15" x14ac:dyDescent="0.25">
      <c r="A16" s="4" t="s">
        <v>21</v>
      </c>
      <c r="B16" s="1" t="s">
        <v>56</v>
      </c>
    </row>
    <row r="17" spans="1:7" x14ac:dyDescent="0.25">
      <c r="B17" s="3" t="str">
        <f>"(2*"&amp;B2&amp;")-("&amp;H2&amp;") = "</f>
        <v xml:space="preserve">(2*100)-(0) = </v>
      </c>
      <c r="C17" s="3"/>
      <c r="F17" s="5">
        <f>(2*B2)-(H2)</f>
        <v>200</v>
      </c>
      <c r="G17" s="2" t="s">
        <v>1</v>
      </c>
    </row>
    <row r="19" spans="1:7" x14ac:dyDescent="0.25">
      <c r="A19" s="4" t="s">
        <v>22</v>
      </c>
      <c r="B19" s="1" t="s">
        <v>40</v>
      </c>
    </row>
    <row r="20" spans="1:7" x14ac:dyDescent="0.25">
      <c r="B20" s="6">
        <f>B4</f>
        <v>566.5</v>
      </c>
      <c r="C20" s="6" t="s">
        <v>2</v>
      </c>
    </row>
    <row r="22" spans="1:7" x14ac:dyDescent="0.25">
      <c r="A22" s="4" t="s">
        <v>23</v>
      </c>
      <c r="B22" s="1" t="s">
        <v>57</v>
      </c>
    </row>
    <row r="23" spans="1:7" x14ac:dyDescent="0.25">
      <c r="B23" s="3" t="str">
        <f>"("&amp;F17&amp;"-"&amp;F6&amp;")*"&amp;N2&amp;" = "</f>
        <v xml:space="preserve">(200-0)*0,15 = </v>
      </c>
      <c r="C23" s="3"/>
      <c r="F23" s="6">
        <f>(F17-F6)*N2</f>
        <v>30.000000000000004</v>
      </c>
      <c r="G23" s="2" t="s">
        <v>2</v>
      </c>
    </row>
    <row r="25" spans="1:7" x14ac:dyDescent="0.25">
      <c r="A25" s="4" t="s">
        <v>24</v>
      </c>
      <c r="B25" s="1" t="s">
        <v>58</v>
      </c>
    </row>
    <row r="26" spans="1:7" x14ac:dyDescent="0.25">
      <c r="B26" s="3" t="str">
        <f>"("&amp;D6&amp;" - "&amp;N4&amp;")*("&amp;F4&amp;"-"&amp;N9&amp;")="</f>
        <v>(0,2 - 0,05)*(110,8-6,72)=</v>
      </c>
      <c r="C26" s="3"/>
      <c r="F26" s="6">
        <f>(D6-N4)*(F4-N9)</f>
        <v>15.612000000000002</v>
      </c>
      <c r="G26" s="2" t="s">
        <v>8</v>
      </c>
    </row>
    <row r="28" spans="1:7" x14ac:dyDescent="0.25">
      <c r="A28" s="4" t="s">
        <v>25</v>
      </c>
      <c r="B28" s="1" t="s">
        <v>50</v>
      </c>
    </row>
    <row r="29" spans="1:7" x14ac:dyDescent="0.25">
      <c r="B29" s="3" t="str">
        <f>"("&amp;F4&amp;"+"&amp;J6&amp;")*"&amp;N4&amp;" = "</f>
        <v xml:space="preserve">(110,8+0)*0,05 = </v>
      </c>
      <c r="C29" s="3"/>
      <c r="F29" s="6">
        <f>(F4+J6)*N4</f>
        <v>5.54</v>
      </c>
      <c r="G29" s="2" t="s">
        <v>8</v>
      </c>
    </row>
    <row r="31" spans="1:7" x14ac:dyDescent="0.25">
      <c r="A31" s="4" t="s">
        <v>26</v>
      </c>
      <c r="B31" s="1" t="s">
        <v>45</v>
      </c>
    </row>
    <row r="32" spans="1:7" x14ac:dyDescent="0.25">
      <c r="B32" s="3" t="str">
        <f>"("&amp;N6&amp;"*"&amp;L6&amp;")+"&amp;J4&amp;"="</f>
        <v>(2*1,1)+23,78=</v>
      </c>
      <c r="C32" s="3"/>
      <c r="F32" s="6">
        <f>(N6*L6)+J4</f>
        <v>25.98</v>
      </c>
      <c r="G32" s="2" t="s">
        <v>2</v>
      </c>
    </row>
    <row r="34" spans="1:7" x14ac:dyDescent="0.25">
      <c r="A34" s="4" t="s">
        <v>43</v>
      </c>
      <c r="B34" s="1" t="s">
        <v>51</v>
      </c>
    </row>
    <row r="35" spans="1:7" x14ac:dyDescent="0.25">
      <c r="B35" s="3" t="str">
        <f>J6&amp;"+"&amp;H6&amp;" ="</f>
        <v>0+0 =</v>
      </c>
      <c r="C35" s="3"/>
      <c r="F35" s="6">
        <f>J6+H6</f>
        <v>0</v>
      </c>
      <c r="G35" s="2" t="s">
        <v>2</v>
      </c>
    </row>
    <row r="36" spans="1:7" x14ac:dyDescent="0.25">
      <c r="B36" s="3"/>
      <c r="C36" s="3"/>
      <c r="F36" s="6"/>
      <c r="G36" s="2"/>
    </row>
    <row r="37" spans="1:7" x14ac:dyDescent="0.25">
      <c r="B37" s="1" t="s">
        <v>60</v>
      </c>
      <c r="C37" s="3"/>
      <c r="F37" s="6"/>
      <c r="G37" s="2"/>
    </row>
    <row r="38" spans="1:7" x14ac:dyDescent="0.25">
      <c r="B38" s="3">
        <f>J9</f>
        <v>9.64</v>
      </c>
      <c r="C38" s="3"/>
      <c r="F38" s="6">
        <v>15.64</v>
      </c>
      <c r="G38" s="2" t="s">
        <v>1</v>
      </c>
    </row>
    <row r="40" spans="1:7" x14ac:dyDescent="0.25">
      <c r="A40" s="4" t="s">
        <v>27</v>
      </c>
      <c r="B40" s="2" t="s">
        <v>10</v>
      </c>
    </row>
    <row r="41" spans="1:7" x14ac:dyDescent="0.25">
      <c r="A41" s="4" t="s">
        <v>29</v>
      </c>
      <c r="B41" s="1" t="s">
        <v>30</v>
      </c>
    </row>
    <row r="42" spans="1:7" x14ac:dyDescent="0.25">
      <c r="B42" s="3" t="str">
        <f>N6&amp;"*"&amp;L4&amp;" ="</f>
        <v>2*7,2 =</v>
      </c>
      <c r="C42" s="3"/>
      <c r="F42" s="6">
        <f>N6*L4</f>
        <v>14.4</v>
      </c>
      <c r="G42" s="2" t="s">
        <v>2</v>
      </c>
    </row>
    <row r="44" spans="1:7" x14ac:dyDescent="0.25">
      <c r="A44" s="4" t="s">
        <v>28</v>
      </c>
      <c r="B44" s="1" t="s">
        <v>41</v>
      </c>
    </row>
    <row r="45" spans="1:7" x14ac:dyDescent="0.25">
      <c r="B45" s="6">
        <f>B20</f>
        <v>566.5</v>
      </c>
      <c r="C45" s="6" t="s">
        <v>2</v>
      </c>
    </row>
    <row r="47" spans="1:7" x14ac:dyDescent="0.25">
      <c r="A47" s="4" t="s">
        <v>31</v>
      </c>
      <c r="B47" s="2" t="s">
        <v>32</v>
      </c>
    </row>
    <row r="48" spans="1:7" x14ac:dyDescent="0.25">
      <c r="A48" s="4" t="s">
        <v>33</v>
      </c>
      <c r="B48" s="1" t="s">
        <v>59</v>
      </c>
    </row>
    <row r="49" spans="1:11" x14ac:dyDescent="0.25">
      <c r="B49" s="3" t="str">
        <f>F17&amp;"*0,25 = "</f>
        <v xml:space="preserve">200*0,25 = </v>
      </c>
      <c r="C49" s="3"/>
      <c r="F49" s="6">
        <f>F17*0.25</f>
        <v>50</v>
      </c>
      <c r="G49" s="6" t="s">
        <v>2</v>
      </c>
    </row>
    <row r="51" spans="1:11" ht="14.25" customHeight="1" x14ac:dyDescent="0.25"/>
    <row r="52" spans="1:11" x14ac:dyDescent="0.25">
      <c r="A52" s="4" t="s">
        <v>35</v>
      </c>
      <c r="B52" s="1" t="s">
        <v>61</v>
      </c>
      <c r="F52" s="1" t="s">
        <v>38</v>
      </c>
      <c r="J52" s="1" t="s">
        <v>36</v>
      </c>
    </row>
    <row r="53" spans="1:11" x14ac:dyDescent="0.25">
      <c r="B53" s="6">
        <v>0</v>
      </c>
      <c r="C53" s="6" t="s">
        <v>34</v>
      </c>
      <c r="F53" s="6">
        <v>1</v>
      </c>
      <c r="G53" s="6" t="s">
        <v>34</v>
      </c>
      <c r="J53" s="6">
        <v>0</v>
      </c>
      <c r="K53" s="6" t="s">
        <v>34</v>
      </c>
    </row>
    <row r="55" spans="1:11" x14ac:dyDescent="0.25">
      <c r="A55" s="4" t="s">
        <v>37</v>
      </c>
    </row>
  </sheetData>
  <mergeCells count="24">
    <mergeCell ref="N1:O1"/>
    <mergeCell ref="B1:C1"/>
    <mergeCell ref="D1:E1"/>
    <mergeCell ref="F1:G1"/>
    <mergeCell ref="H1:I1"/>
    <mergeCell ref="J1:M1"/>
    <mergeCell ref="J2:K2"/>
    <mergeCell ref="L2:M2"/>
    <mergeCell ref="B3:E3"/>
    <mergeCell ref="F3:G3"/>
    <mergeCell ref="H3:I3"/>
    <mergeCell ref="J3:K3"/>
    <mergeCell ref="L3:M3"/>
    <mergeCell ref="J7:M8"/>
    <mergeCell ref="J9:K9"/>
    <mergeCell ref="L9:M9"/>
    <mergeCell ref="N3:O3"/>
    <mergeCell ref="B4:D4"/>
    <mergeCell ref="B5:E5"/>
    <mergeCell ref="F5:G5"/>
    <mergeCell ref="H5:I5"/>
    <mergeCell ref="J5:K5"/>
    <mergeCell ref="L5:M5"/>
    <mergeCell ref="N5:O5"/>
  </mergeCells>
  <printOptions horizontalCentered="1"/>
  <pageMargins left="0.23622047244094491" right="0.23622047244094491" top="0.9296875" bottom="0.74803149606299213" header="0.31496062992125984" footer="0.31496062992125984"/>
  <pageSetup paperSize="9" scale="85" orientation="portrait" horizontalDpi="4294967293" verticalDpi="4294967293" r:id="rId1"/>
  <headerFooter>
    <oddHeader>&amp;L&amp;9
&amp;C&amp;"-,Negrito"MEMÓRIA DE CÁLCULO
&amp;A&amp;RPágina &amp;P de 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55"/>
  <sheetViews>
    <sheetView view="pageLayout" topLeftCell="B31" zoomScaleNormal="100" zoomScaleSheetLayoutView="100" workbookViewId="0">
      <selection activeCell="B54" sqref="B54"/>
    </sheetView>
  </sheetViews>
  <sheetFormatPr defaultRowHeight="15" x14ac:dyDescent="0.25"/>
  <cols>
    <col min="1" max="1" width="9.28515625" style="4" hidden="1" customWidth="1"/>
    <col min="2" max="2" width="10.85546875" style="1" customWidth="1"/>
    <col min="3" max="3" width="3.7109375" style="1" customWidth="1"/>
    <col min="4" max="4" width="6.42578125" style="1" customWidth="1"/>
    <col min="5" max="5" width="4.85546875" style="1" customWidth="1"/>
    <col min="6" max="6" width="13.5703125" style="1" customWidth="1"/>
    <col min="7" max="7" width="3.42578125" style="1" customWidth="1"/>
    <col min="8" max="8" width="14.7109375" style="1" customWidth="1"/>
    <col min="9" max="9" width="4.42578125" style="1" customWidth="1"/>
    <col min="10" max="10" width="12.85546875" style="1" customWidth="1"/>
    <col min="11" max="11" width="4.5703125" style="1" customWidth="1"/>
    <col min="12" max="12" width="11.85546875" style="1" customWidth="1"/>
    <col min="13" max="13" width="4.85546875" style="1" customWidth="1"/>
    <col min="14" max="14" width="9.140625" style="1" customWidth="1"/>
    <col min="15" max="16384" width="9.140625" style="1"/>
  </cols>
  <sheetData>
    <row r="1" spans="1:15" ht="29.25" customHeight="1" x14ac:dyDescent="0.25">
      <c r="B1" s="29" t="s">
        <v>0</v>
      </c>
      <c r="C1" s="30"/>
      <c r="D1" s="29" t="s">
        <v>11</v>
      </c>
      <c r="E1" s="30"/>
      <c r="F1" s="29" t="s">
        <v>42</v>
      </c>
      <c r="G1" s="30"/>
      <c r="H1" s="29" t="s">
        <v>12</v>
      </c>
      <c r="I1" s="30"/>
      <c r="J1" s="29" t="s">
        <v>15</v>
      </c>
      <c r="K1" s="33"/>
      <c r="L1" s="33"/>
      <c r="M1" s="30"/>
      <c r="N1" s="29" t="s">
        <v>13</v>
      </c>
      <c r="O1" s="30"/>
    </row>
    <row r="2" spans="1:15" x14ac:dyDescent="0.25">
      <c r="B2" s="17">
        <v>50</v>
      </c>
      <c r="C2" s="8" t="s">
        <v>1</v>
      </c>
      <c r="D2" s="7">
        <f>B4/B2</f>
        <v>6.0202</v>
      </c>
      <c r="E2" s="8" t="s">
        <v>1</v>
      </c>
      <c r="F2" s="7">
        <f>B4+F4+H4+J6+J4</f>
        <v>370.85</v>
      </c>
      <c r="G2" s="8" t="s">
        <v>2</v>
      </c>
      <c r="H2" s="17">
        <v>0</v>
      </c>
      <c r="I2" s="8" t="s">
        <v>1</v>
      </c>
      <c r="J2" s="34">
        <v>0.3</v>
      </c>
      <c r="K2" s="35"/>
      <c r="L2" s="36" t="s">
        <v>1</v>
      </c>
      <c r="M2" s="28"/>
      <c r="N2" s="7">
        <f>D6-N4</f>
        <v>0.15000000000000002</v>
      </c>
      <c r="O2" s="8" t="s">
        <v>1</v>
      </c>
    </row>
    <row r="3" spans="1:15" ht="59.25" customHeight="1" x14ac:dyDescent="0.25">
      <c r="B3" s="29" t="s">
        <v>54</v>
      </c>
      <c r="C3" s="33"/>
      <c r="D3" s="33"/>
      <c r="E3" s="30"/>
      <c r="F3" s="29" t="s">
        <v>49</v>
      </c>
      <c r="G3" s="30"/>
      <c r="H3" s="29" t="s">
        <v>46</v>
      </c>
      <c r="I3" s="30"/>
      <c r="J3" s="29" t="s">
        <v>44</v>
      </c>
      <c r="K3" s="30"/>
      <c r="L3" s="29" t="s">
        <v>16</v>
      </c>
      <c r="M3" s="30"/>
      <c r="N3" s="29" t="s">
        <v>7</v>
      </c>
      <c r="O3" s="30"/>
    </row>
    <row r="4" spans="1:15" x14ac:dyDescent="0.25">
      <c r="B4" s="31">
        <v>301.01</v>
      </c>
      <c r="C4" s="32"/>
      <c r="D4" s="32"/>
      <c r="E4" s="8" t="s">
        <v>2</v>
      </c>
      <c r="F4" s="17">
        <v>56.87</v>
      </c>
      <c r="G4" s="8" t="s">
        <v>2</v>
      </c>
      <c r="H4" s="17">
        <v>0</v>
      </c>
      <c r="I4" s="8" t="s">
        <v>2</v>
      </c>
      <c r="J4" s="17">
        <v>12.97</v>
      </c>
      <c r="K4" s="8" t="s">
        <v>2</v>
      </c>
      <c r="L4" s="7">
        <v>7.2</v>
      </c>
      <c r="M4" s="8" t="s">
        <v>2</v>
      </c>
      <c r="N4" s="7">
        <v>0.05</v>
      </c>
      <c r="O4" s="8" t="s">
        <v>1</v>
      </c>
    </row>
    <row r="5" spans="1:15" ht="44.25" customHeight="1" x14ac:dyDescent="0.25">
      <c r="B5" s="29" t="s">
        <v>53</v>
      </c>
      <c r="C5" s="33"/>
      <c r="D5" s="33"/>
      <c r="E5" s="30"/>
      <c r="F5" s="29" t="s">
        <v>39</v>
      </c>
      <c r="G5" s="30"/>
      <c r="H5" s="29" t="s">
        <v>47</v>
      </c>
      <c r="I5" s="30"/>
      <c r="J5" s="29" t="s">
        <v>48</v>
      </c>
      <c r="K5" s="30"/>
      <c r="L5" s="29" t="s">
        <v>9</v>
      </c>
      <c r="M5" s="30"/>
      <c r="N5" s="29" t="s">
        <v>5</v>
      </c>
      <c r="O5" s="30"/>
    </row>
    <row r="6" spans="1:15" x14ac:dyDescent="0.25">
      <c r="B6" s="7">
        <v>0.115</v>
      </c>
      <c r="C6" s="11" t="s">
        <v>6</v>
      </c>
      <c r="D6" s="9">
        <v>0.2</v>
      </c>
      <c r="E6" s="8"/>
      <c r="F6" s="17">
        <v>0</v>
      </c>
      <c r="G6" s="8" t="s">
        <v>1</v>
      </c>
      <c r="H6" s="17">
        <v>0</v>
      </c>
      <c r="I6" s="8" t="s">
        <v>2</v>
      </c>
      <c r="J6" s="17">
        <v>0</v>
      </c>
      <c r="K6" s="8" t="s">
        <v>2</v>
      </c>
      <c r="L6" s="7">
        <v>1.1000000000000001</v>
      </c>
      <c r="M6" s="8" t="s">
        <v>2</v>
      </c>
      <c r="N6" s="17">
        <v>1</v>
      </c>
      <c r="O6" s="8" t="s">
        <v>4</v>
      </c>
    </row>
    <row r="7" spans="1:15" ht="6" customHeight="1" x14ac:dyDescent="0.25">
      <c r="J7" s="19" t="s">
        <v>52</v>
      </c>
      <c r="K7" s="20"/>
      <c r="L7" s="20"/>
      <c r="M7" s="21"/>
    </row>
    <row r="8" spans="1:15" x14ac:dyDescent="0.25">
      <c r="A8" s="4" t="s">
        <v>17</v>
      </c>
      <c r="B8" s="2" t="s">
        <v>55</v>
      </c>
      <c r="J8" s="22"/>
      <c r="K8" s="23"/>
      <c r="L8" s="23"/>
      <c r="M8" s="24"/>
      <c r="N8" s="13" t="s">
        <v>84</v>
      </c>
      <c r="O8" s="14"/>
    </row>
    <row r="9" spans="1:15" ht="15" customHeight="1" x14ac:dyDescent="0.25">
      <c r="A9" s="4" t="s">
        <v>18</v>
      </c>
      <c r="B9" s="1" t="s">
        <v>85</v>
      </c>
      <c r="J9" s="25">
        <v>6</v>
      </c>
      <c r="K9" s="26"/>
      <c r="L9" s="27" t="s">
        <v>1</v>
      </c>
      <c r="M9" s="28"/>
      <c r="N9" s="16">
        <f>N6*3.36</f>
        <v>3.36</v>
      </c>
      <c r="O9" s="15" t="s">
        <v>1</v>
      </c>
    </row>
    <row r="10" spans="1:15" x14ac:dyDescent="0.25">
      <c r="B10" s="3">
        <f>B2</f>
        <v>50</v>
      </c>
      <c r="C10" s="3" t="s">
        <v>1</v>
      </c>
    </row>
    <row r="12" spans="1:15" x14ac:dyDescent="0.25">
      <c r="A12" s="4" t="s">
        <v>19</v>
      </c>
      <c r="B12" s="1" t="s">
        <v>14</v>
      </c>
    </row>
    <row r="13" spans="1:15" x14ac:dyDescent="0.25">
      <c r="B13" s="3">
        <f>F2</f>
        <v>370.85</v>
      </c>
      <c r="C13" s="3" t="s">
        <v>2</v>
      </c>
    </row>
    <row r="15" spans="1:15" x14ac:dyDescent="0.25">
      <c r="A15" s="4" t="s">
        <v>20</v>
      </c>
      <c r="B15" s="2" t="s">
        <v>3</v>
      </c>
    </row>
    <row r="16" spans="1:15" x14ac:dyDescent="0.25">
      <c r="A16" s="4" t="s">
        <v>21</v>
      </c>
      <c r="B16" s="1" t="s">
        <v>56</v>
      </c>
    </row>
    <row r="17" spans="1:7" x14ac:dyDescent="0.25">
      <c r="B17" s="3" t="str">
        <f>"(2*"&amp;B2&amp;")-("&amp;H2&amp;") = "</f>
        <v xml:space="preserve">(2*50)-(0) = </v>
      </c>
      <c r="C17" s="3"/>
      <c r="F17" s="5">
        <f>(2*B2)-(H2)</f>
        <v>100</v>
      </c>
      <c r="G17" s="2" t="s">
        <v>1</v>
      </c>
    </row>
    <row r="19" spans="1:7" x14ac:dyDescent="0.25">
      <c r="A19" s="4" t="s">
        <v>22</v>
      </c>
      <c r="B19" s="1" t="s">
        <v>40</v>
      </c>
    </row>
    <row r="20" spans="1:7" x14ac:dyDescent="0.25">
      <c r="B20" s="6">
        <f>B4</f>
        <v>301.01</v>
      </c>
      <c r="C20" s="6" t="s">
        <v>2</v>
      </c>
    </row>
    <row r="22" spans="1:7" x14ac:dyDescent="0.25">
      <c r="A22" s="4" t="s">
        <v>23</v>
      </c>
      <c r="B22" s="1" t="s">
        <v>57</v>
      </c>
    </row>
    <row r="23" spans="1:7" x14ac:dyDescent="0.25">
      <c r="B23" s="3" t="str">
        <f>"("&amp;F17&amp;"-"&amp;F6&amp;")*"&amp;N2&amp;" = "</f>
        <v xml:space="preserve">(100-0)*0,15 = </v>
      </c>
      <c r="C23" s="3"/>
      <c r="F23" s="6">
        <f>(F17-F6)*N2</f>
        <v>15.000000000000002</v>
      </c>
      <c r="G23" s="2" t="s">
        <v>2</v>
      </c>
    </row>
    <row r="25" spans="1:7" x14ac:dyDescent="0.25">
      <c r="A25" s="4" t="s">
        <v>24</v>
      </c>
      <c r="B25" s="1" t="s">
        <v>58</v>
      </c>
    </row>
    <row r="26" spans="1:7" x14ac:dyDescent="0.25">
      <c r="B26" s="3" t="str">
        <f>"("&amp;D6&amp;" - "&amp;N4&amp;")*("&amp;F4&amp;"-"&amp;N9&amp;")="</f>
        <v>(0,2 - 0,05)*(56,87-3,36)=</v>
      </c>
      <c r="C26" s="3"/>
      <c r="F26" s="6">
        <f>(D6-N4)*(F4-N9)</f>
        <v>8.0265000000000004</v>
      </c>
      <c r="G26" s="2" t="s">
        <v>8</v>
      </c>
    </row>
    <row r="28" spans="1:7" x14ac:dyDescent="0.25">
      <c r="A28" s="4" t="s">
        <v>25</v>
      </c>
      <c r="B28" s="1" t="s">
        <v>50</v>
      </c>
    </row>
    <row r="29" spans="1:7" x14ac:dyDescent="0.25">
      <c r="B29" s="3" t="str">
        <f>"("&amp;F4&amp;"+"&amp;J6&amp;")*"&amp;N4&amp;" = "</f>
        <v xml:space="preserve">(56,87+0)*0,05 = </v>
      </c>
      <c r="C29" s="3"/>
      <c r="F29" s="6">
        <f>(F4+J6)*N4</f>
        <v>2.8435000000000001</v>
      </c>
      <c r="G29" s="2" t="s">
        <v>8</v>
      </c>
    </row>
    <row r="31" spans="1:7" x14ac:dyDescent="0.25">
      <c r="A31" s="4" t="s">
        <v>26</v>
      </c>
      <c r="B31" s="1" t="s">
        <v>45</v>
      </c>
    </row>
    <row r="32" spans="1:7" x14ac:dyDescent="0.25">
      <c r="B32" s="3" t="str">
        <f>"("&amp;N6&amp;"*"&amp;L6&amp;")+"&amp;J4&amp;"="</f>
        <v>(1*1,1)+12,97=</v>
      </c>
      <c r="C32" s="3"/>
      <c r="F32" s="6">
        <f>(N6*L6)+J4</f>
        <v>14.07</v>
      </c>
      <c r="G32" s="2" t="s">
        <v>2</v>
      </c>
    </row>
    <row r="34" spans="1:7" x14ac:dyDescent="0.25">
      <c r="A34" s="4" t="s">
        <v>43</v>
      </c>
      <c r="B34" s="1" t="s">
        <v>51</v>
      </c>
    </row>
    <row r="35" spans="1:7" x14ac:dyDescent="0.25">
      <c r="B35" s="3" t="str">
        <f>J6&amp;"+"&amp;H6&amp;" ="</f>
        <v>0+0 =</v>
      </c>
      <c r="C35" s="3"/>
      <c r="F35" s="6">
        <f>J6+H6</f>
        <v>0</v>
      </c>
      <c r="G35" s="2" t="s">
        <v>2</v>
      </c>
    </row>
    <row r="36" spans="1:7" x14ac:dyDescent="0.25">
      <c r="B36" s="3"/>
      <c r="C36" s="3"/>
      <c r="F36" s="6"/>
      <c r="G36" s="2"/>
    </row>
    <row r="37" spans="1:7" x14ac:dyDescent="0.25">
      <c r="B37" s="1" t="s">
        <v>60</v>
      </c>
      <c r="C37" s="3"/>
      <c r="F37" s="6"/>
      <c r="G37" s="2"/>
    </row>
    <row r="38" spans="1:7" x14ac:dyDescent="0.25">
      <c r="B38" s="3">
        <f>J9</f>
        <v>6</v>
      </c>
      <c r="C38" s="3"/>
      <c r="F38" s="6">
        <f>J9</f>
        <v>6</v>
      </c>
      <c r="G38" s="2" t="s">
        <v>1</v>
      </c>
    </row>
    <row r="40" spans="1:7" x14ac:dyDescent="0.25">
      <c r="A40" s="4" t="s">
        <v>27</v>
      </c>
      <c r="B40" s="2" t="s">
        <v>10</v>
      </c>
    </row>
    <row r="41" spans="1:7" x14ac:dyDescent="0.25">
      <c r="A41" s="4" t="s">
        <v>29</v>
      </c>
      <c r="B41" s="1" t="s">
        <v>30</v>
      </c>
    </row>
    <row r="42" spans="1:7" x14ac:dyDescent="0.25">
      <c r="B42" s="3" t="str">
        <f>N6&amp;"*"&amp;L4&amp;" ="</f>
        <v>1*7,2 =</v>
      </c>
      <c r="C42" s="3"/>
      <c r="F42" s="6">
        <f>N6*L4</f>
        <v>7.2</v>
      </c>
      <c r="G42" s="2" t="s">
        <v>2</v>
      </c>
    </row>
    <row r="44" spans="1:7" x14ac:dyDescent="0.25">
      <c r="A44" s="4" t="s">
        <v>28</v>
      </c>
      <c r="B44" s="1" t="s">
        <v>41</v>
      </c>
    </row>
    <row r="45" spans="1:7" x14ac:dyDescent="0.25">
      <c r="B45" s="6">
        <f>B20</f>
        <v>301.01</v>
      </c>
      <c r="C45" s="6" t="s">
        <v>2</v>
      </c>
    </row>
    <row r="47" spans="1:7" x14ac:dyDescent="0.25">
      <c r="A47" s="4" t="s">
        <v>31</v>
      </c>
      <c r="B47" s="2" t="s">
        <v>32</v>
      </c>
    </row>
    <row r="48" spans="1:7" x14ac:dyDescent="0.25">
      <c r="A48" s="4" t="s">
        <v>33</v>
      </c>
      <c r="B48" s="1" t="s">
        <v>59</v>
      </c>
    </row>
    <row r="49" spans="1:11" x14ac:dyDescent="0.25">
      <c r="B49" s="3" t="str">
        <f>F17&amp;"*0,25 = "</f>
        <v xml:space="preserve">100*0,25 = </v>
      </c>
      <c r="C49" s="3"/>
      <c r="F49" s="6">
        <f>F17*0.25</f>
        <v>25</v>
      </c>
      <c r="G49" s="6" t="s">
        <v>2</v>
      </c>
    </row>
    <row r="51" spans="1:11" ht="14.25" customHeight="1" x14ac:dyDescent="0.25"/>
    <row r="52" spans="1:11" x14ac:dyDescent="0.25">
      <c r="A52" s="4" t="s">
        <v>35</v>
      </c>
      <c r="B52" s="1" t="s">
        <v>61</v>
      </c>
      <c r="F52" s="1" t="s">
        <v>38</v>
      </c>
      <c r="J52" s="1" t="s">
        <v>36</v>
      </c>
    </row>
    <row r="53" spans="1:11" x14ac:dyDescent="0.25">
      <c r="B53" s="6">
        <v>1</v>
      </c>
      <c r="C53" s="6" t="s">
        <v>34</v>
      </c>
      <c r="F53" s="6">
        <v>2</v>
      </c>
      <c r="G53" s="6" t="s">
        <v>34</v>
      </c>
      <c r="J53" s="6">
        <v>0</v>
      </c>
      <c r="K53" s="6" t="s">
        <v>34</v>
      </c>
    </row>
    <row r="55" spans="1:11" x14ac:dyDescent="0.25">
      <c r="A55" s="4" t="s">
        <v>37</v>
      </c>
    </row>
  </sheetData>
  <mergeCells count="24">
    <mergeCell ref="J7:M8"/>
    <mergeCell ref="J9:K9"/>
    <mergeCell ref="L9:M9"/>
    <mergeCell ref="N3:O3"/>
    <mergeCell ref="B4:D4"/>
    <mergeCell ref="B5:E5"/>
    <mergeCell ref="F5:G5"/>
    <mergeCell ref="H5:I5"/>
    <mergeCell ref="J5:K5"/>
    <mergeCell ref="L5:M5"/>
    <mergeCell ref="N5:O5"/>
    <mergeCell ref="J2:K2"/>
    <mergeCell ref="L2:M2"/>
    <mergeCell ref="B3:E3"/>
    <mergeCell ref="F3:G3"/>
    <mergeCell ref="H3:I3"/>
    <mergeCell ref="J3:K3"/>
    <mergeCell ref="L3:M3"/>
    <mergeCell ref="N1:O1"/>
    <mergeCell ref="B1:C1"/>
    <mergeCell ref="D1:E1"/>
    <mergeCell ref="F1:G1"/>
    <mergeCell ref="H1:I1"/>
    <mergeCell ref="J1:M1"/>
  </mergeCells>
  <printOptions horizontalCentered="1"/>
  <pageMargins left="0.23622047244094491" right="0.23622047244094491" top="0.9296875" bottom="0.74803149606299213" header="0.31496062992125984" footer="0.31496062992125984"/>
  <pageSetup paperSize="9" scale="85" orientation="portrait" horizontalDpi="4294967293" verticalDpi="4294967293" r:id="rId1"/>
  <headerFooter>
    <oddHeader>&amp;L&amp;9
&amp;C&amp;"-,Negrito"MEMÓRIA DE CÁLCULO
&amp;A&amp;RPágina &amp;P de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Empreendimento</vt:lpstr>
      <vt:lpstr>RUA PROJ 1 EST 2+10 A EST 5+10</vt:lpstr>
      <vt:lpstr>RUA PROJ 1 EST 5+10 A EST 8+10</vt:lpstr>
      <vt:lpstr>RUA PROJ 1 EST 8+10 A EST 13+10</vt:lpstr>
      <vt:lpstr>R PROJ 1 EST 13+10 A EST 18+10</vt:lpstr>
      <vt:lpstr>RUA PROJ 2 EST 2+10 A EST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Albervan</dc:creator>
  <cp:lastModifiedBy>albervan santana</cp:lastModifiedBy>
  <cp:lastPrinted>2021-07-21T15:20:43Z</cp:lastPrinted>
  <dcterms:created xsi:type="dcterms:W3CDTF">2017-08-18T18:43:53Z</dcterms:created>
  <dcterms:modified xsi:type="dcterms:W3CDTF">2021-07-21T15:20:47Z</dcterms:modified>
</cp:coreProperties>
</file>